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4695" windowHeight="7395" activeTab="3"/>
  </bookViews>
  <sheets>
    <sheet name="Information" sheetId="3" r:id="rId1"/>
    <sheet name="Overall Frequencies" sheetId="4" r:id="rId2"/>
    <sheet name="Male" sheetId="1" r:id="rId3"/>
    <sheet name="Female" sheetId="2" r:id="rId4"/>
  </sheets>
  <definedNames>
    <definedName name="_xlnm._FilterDatabase" localSheetId="1" hidden="1">'Overall Frequencies'!$D$2:$D$3</definedName>
  </definedNames>
  <calcPr calcId="124519"/>
</workbook>
</file>

<file path=xl/calcChain.xml><?xml version="1.0" encoding="utf-8"?>
<calcChain xmlns="http://schemas.openxmlformats.org/spreadsheetml/2006/main">
  <c r="Q114" i="4"/>
  <c r="P114"/>
  <c r="O114"/>
  <c r="N114"/>
  <c r="M114"/>
  <c r="L114"/>
  <c r="P102"/>
  <c r="O102"/>
  <c r="N102"/>
  <c r="K102"/>
  <c r="L102"/>
  <c r="M102"/>
  <c r="Q113"/>
  <c r="Q112"/>
  <c r="Q111"/>
  <c r="Q118" s="1"/>
  <c r="Q110"/>
  <c r="Q109"/>
  <c r="Q108"/>
  <c r="Q107"/>
  <c r="Q106"/>
  <c r="Q105"/>
  <c r="Q104"/>
  <c r="P113"/>
  <c r="P112"/>
  <c r="P111"/>
  <c r="P118" s="1"/>
  <c r="P110"/>
  <c r="P109"/>
  <c r="P108"/>
  <c r="P107"/>
  <c r="P106"/>
  <c r="P105"/>
  <c r="P104"/>
  <c r="O113"/>
  <c r="O112"/>
  <c r="O111"/>
  <c r="O118" s="1"/>
  <c r="O110"/>
  <c r="O109"/>
  <c r="O108"/>
  <c r="O107"/>
  <c r="O106"/>
  <c r="O105"/>
  <c r="O104"/>
  <c r="N113"/>
  <c r="N112"/>
  <c r="N111"/>
  <c r="N118" s="1"/>
  <c r="N110"/>
  <c r="N109"/>
  <c r="N108"/>
  <c r="N107"/>
  <c r="N106"/>
  <c r="N105"/>
  <c r="N104"/>
  <c r="M113"/>
  <c r="M112"/>
  <c r="M111"/>
  <c r="M118" s="1"/>
  <c r="M110"/>
  <c r="M109"/>
  <c r="M108"/>
  <c r="M107"/>
  <c r="M106"/>
  <c r="M105"/>
  <c r="M104"/>
  <c r="L113"/>
  <c r="L112"/>
  <c r="L111"/>
  <c r="L118" s="1"/>
  <c r="L110"/>
  <c r="L109"/>
  <c r="L108"/>
  <c r="L107"/>
  <c r="L106"/>
  <c r="L105"/>
  <c r="L104"/>
  <c r="G91"/>
  <c r="G92"/>
  <c r="D92"/>
  <c r="K86"/>
  <c r="K85"/>
  <c r="K84"/>
  <c r="K83"/>
  <c r="K82"/>
  <c r="K81"/>
  <c r="K80"/>
  <c r="K79"/>
  <c r="K78"/>
  <c r="K77"/>
  <c r="K76"/>
  <c r="G42" i="2"/>
  <c r="H39" s="1"/>
  <c r="D42"/>
  <c r="E39" s="1"/>
  <c r="G60" i="1"/>
  <c r="H57" s="1"/>
  <c r="H55"/>
  <c r="H53"/>
  <c r="H51"/>
  <c r="H49"/>
  <c r="H47"/>
  <c r="H45"/>
  <c r="D60"/>
  <c r="E57" s="1"/>
  <c r="H87" i="4"/>
  <c r="D91"/>
  <c r="E87" s="1"/>
  <c r="M119" l="1"/>
  <c r="M120" s="1"/>
  <c r="M121" s="1"/>
  <c r="M122" s="1"/>
  <c r="M123" s="1"/>
  <c r="M124" s="1"/>
  <c r="M125" s="1"/>
  <c r="M126" s="1"/>
  <c r="M127" s="1"/>
  <c r="M128" s="1"/>
  <c r="N119"/>
  <c r="N120" s="1"/>
  <c r="N121" s="1"/>
  <c r="N122" s="1"/>
  <c r="N123" s="1"/>
  <c r="N124" s="1"/>
  <c r="N125" s="1"/>
  <c r="N126" s="1"/>
  <c r="N127" s="1"/>
  <c r="N128" s="1"/>
  <c r="O119"/>
  <c r="O120" s="1"/>
  <c r="O121" s="1"/>
  <c r="O122" s="1"/>
  <c r="O123" s="1"/>
  <c r="O124" s="1"/>
  <c r="O125" s="1"/>
  <c r="O126" s="1"/>
  <c r="O127" s="1"/>
  <c r="O128" s="1"/>
  <c r="P119"/>
  <c r="P120" s="1"/>
  <c r="P121" s="1"/>
  <c r="P122" s="1"/>
  <c r="P123" s="1"/>
  <c r="P124" s="1"/>
  <c r="P125" s="1"/>
  <c r="P126" s="1"/>
  <c r="P127" s="1"/>
  <c r="P128" s="1"/>
  <c r="Q119"/>
  <c r="Q120" s="1"/>
  <c r="Q121" s="1"/>
  <c r="Q122" s="1"/>
  <c r="Q123" s="1"/>
  <c r="Q124" s="1"/>
  <c r="Q125" s="1"/>
  <c r="Q126" s="1"/>
  <c r="Q127" s="1"/>
  <c r="Q128" s="1"/>
  <c r="L119"/>
  <c r="L120" s="1"/>
  <c r="L121" s="1"/>
  <c r="L122" s="1"/>
  <c r="L123" s="1"/>
  <c r="L124" s="1"/>
  <c r="L125" s="1"/>
  <c r="L126" s="1"/>
  <c r="L127" s="1"/>
  <c r="L128" s="1"/>
  <c r="L86"/>
  <c r="L77"/>
  <c r="L79"/>
  <c r="L81"/>
  <c r="L83"/>
  <c r="L85"/>
  <c r="L76"/>
  <c r="L78"/>
  <c r="L80"/>
  <c r="L82"/>
  <c r="L84"/>
  <c r="H28" i="2"/>
  <c r="H32"/>
  <c r="H30"/>
  <c r="H34"/>
  <c r="H27"/>
  <c r="H29"/>
  <c r="H31"/>
  <c r="H33"/>
  <c r="H35"/>
  <c r="H37"/>
  <c r="H36"/>
  <c r="H38"/>
  <c r="E27"/>
  <c r="E29"/>
  <c r="E31"/>
  <c r="E28"/>
  <c r="E30"/>
  <c r="E33"/>
  <c r="E32"/>
  <c r="E36"/>
  <c r="E34"/>
  <c r="E38"/>
  <c r="E35"/>
  <c r="E37"/>
  <c r="H46" i="1"/>
  <c r="H48"/>
  <c r="H50"/>
  <c r="H52"/>
  <c r="H54"/>
  <c r="H56"/>
  <c r="E46"/>
  <c r="E50"/>
  <c r="E45"/>
  <c r="E48"/>
  <c r="E54"/>
  <c r="E47"/>
  <c r="E49"/>
  <c r="E52"/>
  <c r="E56"/>
  <c r="E51"/>
  <c r="E53"/>
  <c r="E55"/>
  <c r="H76" i="4"/>
  <c r="H80"/>
  <c r="H84"/>
  <c r="H88"/>
  <c r="H78"/>
  <c r="H82"/>
  <c r="H86"/>
  <c r="E76"/>
  <c r="E80"/>
  <c r="E84"/>
  <c r="E88"/>
  <c r="E78"/>
  <c r="E82"/>
  <c r="E86"/>
  <c r="E77"/>
  <c r="E79"/>
  <c r="E81"/>
  <c r="E83"/>
  <c r="E85"/>
  <c r="H77"/>
  <c r="H79"/>
  <c r="H81"/>
  <c r="H83"/>
  <c r="H85"/>
</calcChain>
</file>

<file path=xl/sharedStrings.xml><?xml version="1.0" encoding="utf-8"?>
<sst xmlns="http://schemas.openxmlformats.org/spreadsheetml/2006/main" count="802" uniqueCount="266">
  <si>
    <t>Interviewee</t>
  </si>
  <si>
    <t>Location</t>
  </si>
  <si>
    <t>Date</t>
  </si>
  <si>
    <t>Start Time</t>
  </si>
  <si>
    <t>End Time</t>
  </si>
  <si>
    <t>Lived in Venice</t>
  </si>
  <si>
    <t>Healthcare</t>
  </si>
  <si>
    <t>Mobility</t>
  </si>
  <si>
    <t>Education</t>
  </si>
  <si>
    <t>Costs of Living</t>
  </si>
  <si>
    <t>Name</t>
  </si>
  <si>
    <t>Codename</t>
  </si>
  <si>
    <t>File Name</t>
  </si>
  <si>
    <t>11:18am</t>
  </si>
  <si>
    <t>Age/DOB</t>
  </si>
  <si>
    <t>88 (11/24)</t>
  </si>
  <si>
    <t>F</t>
  </si>
  <si>
    <t>Always</t>
  </si>
  <si>
    <t>Campo Bandiera Moro o de la Bragora</t>
  </si>
  <si>
    <t>11:45am</t>
  </si>
  <si>
    <t>Category</t>
  </si>
  <si>
    <t>11:00am</t>
  </si>
  <si>
    <t>12:00pm</t>
  </si>
  <si>
    <t>3 yrs</t>
  </si>
  <si>
    <t>Retired?</t>
  </si>
  <si>
    <t>Occupation</t>
  </si>
  <si>
    <t>yes</t>
  </si>
  <si>
    <t>no</t>
  </si>
  <si>
    <t>Badante</t>
  </si>
  <si>
    <t>?</t>
  </si>
  <si>
    <t>Ukraine</t>
  </si>
  <si>
    <t>n/a</t>
  </si>
  <si>
    <t>Badantre</t>
  </si>
  <si>
    <t>Teacher</t>
  </si>
  <si>
    <t>Secretary</t>
  </si>
  <si>
    <t>Beautiful</t>
  </si>
  <si>
    <t>Strong Ties</t>
  </si>
  <si>
    <t>Unique</t>
  </si>
  <si>
    <t>Likes about Venice</t>
  </si>
  <si>
    <t>Dislikes about Venice</t>
  </si>
  <si>
    <t>Expensive</t>
  </si>
  <si>
    <t>"Difficult to Live"</t>
  </si>
  <si>
    <t>M</t>
  </si>
  <si>
    <t>40 yrs</t>
  </si>
  <si>
    <t>Previously Lived in:</t>
  </si>
  <si>
    <t>London, France, Germany</t>
  </si>
  <si>
    <t>12:05pm</t>
  </si>
  <si>
    <t>12:17pm</t>
  </si>
  <si>
    <t>Multiple</t>
  </si>
  <si>
    <t>Variety of art</t>
  </si>
  <si>
    <t>Slow Pace of Life</t>
  </si>
  <si>
    <t>Community of the Campo</t>
  </si>
  <si>
    <t>Umberto</t>
  </si>
  <si>
    <t>Settemari Club</t>
  </si>
  <si>
    <t>11:28am</t>
  </si>
  <si>
    <t>12:20pm</t>
  </si>
  <si>
    <t>71 (1937)</t>
  </si>
  <si>
    <t>Politics</t>
  </si>
  <si>
    <t>Administration</t>
  </si>
  <si>
    <t>Tourists</t>
  </si>
  <si>
    <t>Cost of housing</t>
  </si>
  <si>
    <t>Safety</t>
  </si>
  <si>
    <t>Culture</t>
  </si>
  <si>
    <t>Tranquility</t>
  </si>
  <si>
    <t>Ease of mobility</t>
  </si>
  <si>
    <t>Ease of socialization</t>
  </si>
  <si>
    <t>Healthcare system</t>
  </si>
  <si>
    <t>History</t>
  </si>
  <si>
    <t>B&amp;B Proprietors</t>
  </si>
  <si>
    <t>Interview1.docx</t>
  </si>
  <si>
    <t>Interview Transcript Umberto Final.docx</t>
  </si>
  <si>
    <t>89 (1920)</t>
  </si>
  <si>
    <t>VPC</t>
  </si>
  <si>
    <t>5:13pm</t>
  </si>
  <si>
    <t>6:36pm</t>
  </si>
  <si>
    <t>Tour Guide</t>
  </si>
  <si>
    <t>No pollution</t>
  </si>
  <si>
    <t>No ped/traffic interaction</t>
  </si>
  <si>
    <t>Free vaporetto use for elderly</t>
  </si>
  <si>
    <t>Architecture/history</t>
  </si>
  <si>
    <t>Educational opportunities</t>
  </si>
  <si>
    <t>Housing costs</t>
  </si>
  <si>
    <t>Natives are vigilant to strangers</t>
  </si>
  <si>
    <t>Costs of all consumer goods</t>
  </si>
  <si>
    <t>Lack of respect from the young</t>
  </si>
  <si>
    <t>Laid back attitude</t>
  </si>
  <si>
    <t>Satisfied with experience with healthcare system</t>
  </si>
  <si>
    <t>Long wait time for medical procedures</t>
  </si>
  <si>
    <t>Costs cause families to move apart</t>
  </si>
  <si>
    <t>74 (1934)</t>
  </si>
  <si>
    <t>Pompo's Restaurant</t>
  </si>
  <si>
    <t>70(1938)</t>
  </si>
  <si>
    <t>Baker</t>
  </si>
  <si>
    <t>7:00pm</t>
  </si>
  <si>
    <t>7:30pm</t>
  </si>
  <si>
    <t>Hardware Store Owner</t>
  </si>
  <si>
    <t>Large volume of Tourists</t>
  </si>
  <si>
    <t>Has to wait several more months for his  cataract surgery</t>
  </si>
  <si>
    <t>Living expenses</t>
  </si>
  <si>
    <t>No cars or buses</t>
  </si>
  <si>
    <t>Tight knit community</t>
  </si>
  <si>
    <t>Simple laid back lifestyle</t>
  </si>
  <si>
    <t>Nothing left but tourist shops</t>
  </si>
  <si>
    <t>Volume of tourists is too high</t>
  </si>
  <si>
    <t>Mobility for those not used to it or have handicaps</t>
  </si>
  <si>
    <t>Badanti</t>
  </si>
  <si>
    <t>Geriatric Hospital</t>
  </si>
  <si>
    <t>Walking</t>
  </si>
  <si>
    <t>Grandchildren live there</t>
  </si>
  <si>
    <t>Café off Strada Nova</t>
  </si>
  <si>
    <t>9:55am</t>
  </si>
  <si>
    <t>10:22am</t>
  </si>
  <si>
    <t>Jewler</t>
  </si>
  <si>
    <t>No work/industry left</t>
  </si>
  <si>
    <t>"Everything is about money"</t>
  </si>
  <si>
    <t>Lack of housing</t>
  </si>
  <si>
    <t>Inefficient healthcare system</t>
  </si>
  <si>
    <t>Ease of communication</t>
  </si>
  <si>
    <t>71(1937)</t>
  </si>
  <si>
    <t>All but 10 years</t>
  </si>
  <si>
    <t>Bologna</t>
  </si>
  <si>
    <t>5:46pm</t>
  </si>
  <si>
    <t>6:30pm</t>
  </si>
  <si>
    <t>Actor/Playwright</t>
  </si>
  <si>
    <t>Hordes of tourists</t>
  </si>
  <si>
    <t>"Venetians are hearty"</t>
  </si>
  <si>
    <t>No cars</t>
  </si>
  <si>
    <t>No pedestrian/traffic interaction</t>
  </si>
  <si>
    <t>Quiet nights</t>
  </si>
  <si>
    <t>Gondoliers</t>
  </si>
  <si>
    <t>"Here you know everyone"</t>
  </si>
  <si>
    <t>Rhythm of life</t>
  </si>
  <si>
    <t>Tourism</t>
  </si>
  <si>
    <t>53(1955)</t>
  </si>
  <si>
    <t>Bareton (butcher shop)</t>
  </si>
  <si>
    <t>10:28am</t>
  </si>
  <si>
    <t xml:space="preserve">10:47am </t>
  </si>
  <si>
    <t>Butcher</t>
  </si>
  <si>
    <t>Expense of housing</t>
  </si>
  <si>
    <t>Expense of everything else</t>
  </si>
  <si>
    <t>Ease of socialization (bars &amp; walking)</t>
  </si>
  <si>
    <t>85(1923)</t>
  </si>
  <si>
    <t>Bepi's Bar</t>
  </si>
  <si>
    <t>10:50am</t>
  </si>
  <si>
    <t>11:08am</t>
  </si>
  <si>
    <t>House cleaner</t>
  </si>
  <si>
    <t>Expense of living</t>
  </si>
  <si>
    <t>The people</t>
  </si>
  <si>
    <t>Difficulty of mobility</t>
  </si>
  <si>
    <t>79(1929)</t>
  </si>
  <si>
    <t>Trattoria Bar Ponti</t>
  </si>
  <si>
    <t>11:12am</t>
  </si>
  <si>
    <t>11:36am</t>
  </si>
  <si>
    <t>Taylor</t>
  </si>
  <si>
    <t>Interviewers</t>
  </si>
  <si>
    <t>Too many tourists</t>
  </si>
  <si>
    <t>Atmosphere of Venice (laid back)</t>
  </si>
  <si>
    <t>Very calm life of Venice</t>
  </si>
  <si>
    <t>Inefficiency of healthcare system</t>
  </si>
  <si>
    <t>Angelica/Dan/Julie</t>
  </si>
  <si>
    <t>Angelica/Dan</t>
  </si>
  <si>
    <t>Angelica/Julie</t>
  </si>
  <si>
    <t>Interview Transcript Signora Carrera.docx</t>
  </si>
  <si>
    <t>Carrera Residence</t>
  </si>
  <si>
    <t>Amount of social interaction due to walking</t>
  </si>
  <si>
    <t>High volume of tourists</t>
  </si>
  <si>
    <t>The University of the Third Age</t>
  </si>
  <si>
    <t>Social opportunities from classes at the University</t>
  </si>
  <si>
    <t>Few bridges in San Elena so mobility is less of an issue</t>
  </si>
  <si>
    <t>Cassa Peota</t>
  </si>
  <si>
    <t>High costs of living from taxes and importation fees</t>
  </si>
  <si>
    <t>Little or no cost for healthcare</t>
  </si>
  <si>
    <t>74(1934)-Gi ?-Ga</t>
  </si>
  <si>
    <t>M&amp;F</t>
  </si>
  <si>
    <t>Seibezzi Residence</t>
  </si>
  <si>
    <t>10:30am</t>
  </si>
  <si>
    <t>11:30am</t>
  </si>
  <si>
    <t>Yes</t>
  </si>
  <si>
    <t>Gondolier then Draftsman</t>
  </si>
  <si>
    <t>Gender</t>
  </si>
  <si>
    <t>Live comfortably off pensions</t>
  </si>
  <si>
    <t>Church allows for easy socialization</t>
  </si>
  <si>
    <t>Difficult to move around due to tourists</t>
  </si>
  <si>
    <t>Very limited selection on necessity stores</t>
  </si>
  <si>
    <t>Once strong community ties are being broken</t>
  </si>
  <si>
    <t>Healthcare system as a whole</t>
  </si>
  <si>
    <t>Long lag time for healthcare appointments</t>
  </si>
  <si>
    <t>Little industry left/very limited job variety</t>
  </si>
  <si>
    <t>Like that you must walk everywhere; they are used to it</t>
  </si>
  <si>
    <t>Environment</t>
  </si>
  <si>
    <t>Community</t>
  </si>
  <si>
    <t>Commerical Variety</t>
  </si>
  <si>
    <t>Families being driven out by cost</t>
  </si>
  <si>
    <t>Housing</t>
  </si>
  <si>
    <t>Healthcare/Community</t>
  </si>
  <si>
    <t>Frequency</t>
  </si>
  <si>
    <t>Total number of times topics arose:</t>
  </si>
  <si>
    <t>Educational Opportunities</t>
  </si>
  <si>
    <t>Percentage of total positive responses</t>
  </si>
  <si>
    <t>Percentage of total negative responses</t>
  </si>
  <si>
    <t>Churches and Campi</t>
  </si>
  <si>
    <t>Hard to move around because of bad legs</t>
  </si>
  <si>
    <t>12:30am</t>
  </si>
  <si>
    <t>Ghetto Campo</t>
  </si>
  <si>
    <t>Response Totals</t>
  </si>
  <si>
    <t>Total Number of Responses</t>
  </si>
  <si>
    <t>Rhythm of Life</t>
  </si>
  <si>
    <t>Enviroment</t>
  </si>
  <si>
    <t>Percentages</t>
  </si>
  <si>
    <t>Cost of Living</t>
  </si>
  <si>
    <t>Safety/Security</t>
  </si>
  <si>
    <t>Pace of Life</t>
  </si>
  <si>
    <t>Remaining</t>
  </si>
  <si>
    <t>Total Number of Times QoL Factors Arose:</t>
  </si>
  <si>
    <t>Age</t>
  </si>
  <si>
    <t>Pixel Values</t>
  </si>
  <si>
    <t>60-65</t>
  </si>
  <si>
    <t>65-70</t>
  </si>
  <si>
    <t>70-75</t>
  </si>
  <si>
    <t>75-80</t>
  </si>
  <si>
    <t>80-85</t>
  </si>
  <si>
    <t>85-90</t>
  </si>
  <si>
    <t>Living Group Topic Order</t>
  </si>
  <si>
    <t>Old Group Topic Order</t>
  </si>
  <si>
    <t>Demogrpahy</t>
  </si>
  <si>
    <t>Natural Environment</t>
  </si>
  <si>
    <t>Cunsumer Goods</t>
  </si>
  <si>
    <t>Public Services and Transport</t>
  </si>
  <si>
    <t>Medical and Health</t>
  </si>
  <si>
    <t>Economic</t>
  </si>
  <si>
    <t>Political/Social Environment</t>
  </si>
  <si>
    <t>60-65 yrs</t>
  </si>
  <si>
    <t>65-70 yrs</t>
  </si>
  <si>
    <t>70-75 yrs</t>
  </si>
  <si>
    <t>75-80 yrs</t>
  </si>
  <si>
    <t>80-85 yrs</t>
  </si>
  <si>
    <t>85-90 yrs</t>
  </si>
  <si>
    <t>Veritcal Location of Lines on Graphic</t>
  </si>
  <si>
    <t>Signora Rinaldi</t>
  </si>
  <si>
    <t>Signor Rinaldi</t>
  </si>
  <si>
    <t>Signor &amp; Signora Bertolli</t>
  </si>
  <si>
    <t>Graziella</t>
  </si>
  <si>
    <t>Michaelina</t>
  </si>
  <si>
    <t>Angelina</t>
  </si>
  <si>
    <t>Antonia (b)</t>
  </si>
  <si>
    <t>Maria</t>
  </si>
  <si>
    <t>Chiara (b)</t>
  </si>
  <si>
    <t>Angelica</t>
  </si>
  <si>
    <t>Christina</t>
  </si>
  <si>
    <t>Francesca</t>
  </si>
  <si>
    <t>Antonio</t>
  </si>
  <si>
    <t>Francesco</t>
  </si>
  <si>
    <t>Graziano</t>
  </si>
  <si>
    <t>Michele</t>
  </si>
  <si>
    <t>Genario</t>
  </si>
  <si>
    <t>Interview Transcript Graziella.docx</t>
  </si>
  <si>
    <t>Interview Transcript Antonio.docx</t>
  </si>
  <si>
    <t>Interview Transcript Signor and Signora Bertolli.docx</t>
  </si>
  <si>
    <t>Interview Transcript Christina.docx</t>
  </si>
  <si>
    <t>Interview Transcript Francesca.docx</t>
  </si>
  <si>
    <t>Interview Transcript Genario.docx</t>
  </si>
  <si>
    <t>Interview Transcript Michele.docx</t>
  </si>
  <si>
    <t>Interview Transcript Graziano.docx</t>
  </si>
  <si>
    <t>Interview Transcript Angelica.docx</t>
  </si>
  <si>
    <t>Interview Transcript Signor Rinaldi.docx</t>
  </si>
  <si>
    <t>Interview Transcript Francesco.docx</t>
  </si>
</sst>
</file>

<file path=xl/styles.xml><?xml version="1.0" encoding="utf-8"?>
<styleSheet xmlns="http://schemas.openxmlformats.org/spreadsheetml/2006/main">
  <numFmts count="3">
    <numFmt numFmtId="164" formatCode="m/d/yy;@"/>
    <numFmt numFmtId="165" formatCode="h:mm;@"/>
    <numFmt numFmtId="166" formatCode="0.0"/>
  </numFmts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1" xfId="0" applyFont="1" applyFill="1" applyBorder="1"/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/>
    <xf numFmtId="165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165" fontId="0" fillId="3" borderId="1" xfId="0" applyNumberFormat="1" applyFill="1" applyBorder="1"/>
    <xf numFmtId="0" fontId="1" fillId="3" borderId="1" xfId="0" applyFont="1" applyFill="1" applyBorder="1"/>
    <xf numFmtId="0" fontId="0" fillId="0" borderId="2" xfId="0" applyBorder="1"/>
    <xf numFmtId="0" fontId="0" fillId="0" borderId="0" xfId="0" applyBorder="1"/>
    <xf numFmtId="0" fontId="0" fillId="4" borderId="1" xfId="0" applyFill="1" applyBorder="1"/>
    <xf numFmtId="0" fontId="0" fillId="0" borderId="0" xfId="0" applyAlignment="1">
      <alignment horizontal="center"/>
    </xf>
    <xf numFmtId="0" fontId="0" fillId="0" borderId="0" xfId="0" applyAlignment="1"/>
    <xf numFmtId="166" fontId="0" fillId="0" borderId="0" xfId="0" applyNumberFormat="1"/>
    <xf numFmtId="166" fontId="0" fillId="0" borderId="1" xfId="0" applyNumberFormat="1" applyBorder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Positive</a:t>
            </a:r>
            <a:r>
              <a:rPr lang="en-US" baseline="0"/>
              <a:t> Aspects of Venice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448518362685587E-2"/>
                  <c:y val="-2.0042306986535668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1.0389773797359303E-2"/>
                  <c:y val="-8.7150853663034294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2.1136743403257802E-2"/>
                  <c:y val="2.6847219918721191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3.6239305964617038E-2"/>
                  <c:y val="3.7053118595999986E-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2.8591052072689391E-2"/>
                  <c:y val="2.9027054704712028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2.2376550259461843E-2"/>
                  <c:y val="-9.0469026502618677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2.1493217927911704E-2"/>
                  <c:y val="-1.6505788644721554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('Overall Frequencies'!$C$76:$C$77,'Overall Frequencies'!$C$79:$C$80,'Overall Frequencies'!$C$83:$C$85,'Overall Frequencies'!$C$87:$C$88)</c:f>
              <c:strCache>
                <c:ptCount val="9"/>
                <c:pt idx="0">
                  <c:v>Rhythm of life</c:v>
                </c:pt>
                <c:pt idx="1">
                  <c:v>Culture</c:v>
                </c:pt>
                <c:pt idx="2">
                  <c:v>Healthcare</c:v>
                </c:pt>
                <c:pt idx="3">
                  <c:v>Costs of Living</c:v>
                </c:pt>
                <c:pt idx="4">
                  <c:v>Safety</c:v>
                </c:pt>
                <c:pt idx="5">
                  <c:v>Environment</c:v>
                </c:pt>
                <c:pt idx="6">
                  <c:v>Community</c:v>
                </c:pt>
                <c:pt idx="7">
                  <c:v>Mobility</c:v>
                </c:pt>
                <c:pt idx="8">
                  <c:v>Educational Opportunities</c:v>
                </c:pt>
              </c:strCache>
            </c:strRef>
          </c:cat>
          <c:val>
            <c:numRef>
              <c:f>('Overall Frequencies'!$D$76:$D$77,'Overall Frequencies'!$D$79:$D$80,'Overall Frequencies'!$D$83:$D$85,'Overall Frequencies'!$D$87:$D$88)</c:f>
              <c:numCache>
                <c:formatCode>General</c:formatCode>
                <c:ptCount val="9"/>
                <c:pt idx="0">
                  <c:v>10</c:v>
                </c:pt>
                <c:pt idx="1">
                  <c:v>8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4</c:v>
                </c:pt>
                <c:pt idx="8">
                  <c:v>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Negative Aspects of Venice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1"/>
            <c:explosion val="14"/>
          </c:dPt>
          <c:dPt>
            <c:idx val="2"/>
            <c:explosion val="2"/>
          </c:dPt>
          <c:dPt>
            <c:idx val="3"/>
            <c:explosion val="35"/>
          </c:dPt>
          <c:dLbls>
            <c:dLbl>
              <c:idx val="1"/>
              <c:layout>
                <c:manualLayout>
                  <c:x val="-1.7970469493033221E-2"/>
                  <c:y val="-9.3082945277001714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2.7618925915530537E-3"/>
                  <c:y val="8.6248412496824994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7.1848249368725497E-2"/>
                  <c:y val="-3.5239691812716981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7.1770821559904623E-3"/>
                  <c:y val="-5.4542149973188826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('Overall Frequencies'!$F$77:$F$82,'Overall Frequencies'!$F$86:$F$87)</c:f>
              <c:strCache>
                <c:ptCount val="8"/>
                <c:pt idx="0">
                  <c:v>Culture</c:v>
                </c:pt>
                <c:pt idx="1">
                  <c:v>Tourism</c:v>
                </c:pt>
                <c:pt idx="2">
                  <c:v>Healthcare</c:v>
                </c:pt>
                <c:pt idx="3">
                  <c:v>Costs of Living</c:v>
                </c:pt>
                <c:pt idx="4">
                  <c:v>Commerical Variety</c:v>
                </c:pt>
                <c:pt idx="5">
                  <c:v>Politics</c:v>
                </c:pt>
                <c:pt idx="6">
                  <c:v>Housing</c:v>
                </c:pt>
                <c:pt idx="7">
                  <c:v>Mobility</c:v>
                </c:pt>
              </c:strCache>
            </c:strRef>
          </c:cat>
          <c:val>
            <c:numRef>
              <c:f>('Overall Frequencies'!$G$77:$G$82,'Overall Frequencies'!$G$86:$G$87)</c:f>
              <c:numCache>
                <c:formatCode>General</c:formatCode>
                <c:ptCount val="8"/>
                <c:pt idx="0">
                  <c:v>1</c:v>
                </c:pt>
                <c:pt idx="1">
                  <c:v>12</c:v>
                </c:pt>
                <c:pt idx="2">
                  <c:v>5</c:v>
                </c:pt>
                <c:pt idx="3">
                  <c:v>14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5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Male Positive</a:t>
            </a:r>
            <a:r>
              <a:rPr lang="en-US" baseline="0"/>
              <a:t> Topic Frequency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(Male!$C$45:$C$46,Male!$C$48:$C$49,Male!$C$52:$C$53,Male!$C$54,Male!$C$56:$C$57)</c:f>
              <c:strCache>
                <c:ptCount val="9"/>
                <c:pt idx="0">
                  <c:v>Rhythm of life</c:v>
                </c:pt>
                <c:pt idx="1">
                  <c:v>Culture</c:v>
                </c:pt>
                <c:pt idx="2">
                  <c:v>Healthcare</c:v>
                </c:pt>
                <c:pt idx="3">
                  <c:v>Costs of Living</c:v>
                </c:pt>
                <c:pt idx="4">
                  <c:v>Safety</c:v>
                </c:pt>
                <c:pt idx="5">
                  <c:v>Environment</c:v>
                </c:pt>
                <c:pt idx="6">
                  <c:v>Community</c:v>
                </c:pt>
                <c:pt idx="7">
                  <c:v>Mobility</c:v>
                </c:pt>
                <c:pt idx="8">
                  <c:v>Educational Opportunities</c:v>
                </c:pt>
              </c:strCache>
            </c:strRef>
          </c:cat>
          <c:val>
            <c:numRef>
              <c:f>(Male!$D$45:$D$46,Male!$D$48:$D$49,Male!$D$52:$D$53,Male!$D$54,Male!$D$56:$D$57)</c:f>
              <c:numCache>
                <c:formatCode>General</c:formatCode>
                <c:ptCount val="9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explosion val="25"/>
          <c:dLbls>
            <c:showCatName val="1"/>
            <c:showPercent val="1"/>
          </c:dLbls>
          <c:cat>
            <c:strRef>
              <c:f>(Male!$C$45:$C$46,Male!$C$48:$C$49,Male!$C$52:$C$53,Male!$C$54,Male!$C$56:$C$57)</c:f>
              <c:strCache>
                <c:ptCount val="9"/>
                <c:pt idx="0">
                  <c:v>Rhythm of life</c:v>
                </c:pt>
                <c:pt idx="1">
                  <c:v>Culture</c:v>
                </c:pt>
                <c:pt idx="2">
                  <c:v>Healthcare</c:v>
                </c:pt>
                <c:pt idx="3">
                  <c:v>Costs of Living</c:v>
                </c:pt>
                <c:pt idx="4">
                  <c:v>Safety</c:v>
                </c:pt>
                <c:pt idx="5">
                  <c:v>Environment</c:v>
                </c:pt>
                <c:pt idx="6">
                  <c:v>Community</c:v>
                </c:pt>
                <c:pt idx="7">
                  <c:v>Mobility</c:v>
                </c:pt>
                <c:pt idx="8">
                  <c:v>Educational Opportunities</c:v>
                </c:pt>
              </c:strCache>
            </c:strRef>
          </c:cat>
          <c:val>
            <c:numRef>
              <c:f>(Male!$E$45:$E$46,Male!$E$48:$E$49,Male!$E$52:$E$53,Male!$E$54,Male!$E$56:$E$57)</c:f>
              <c:numCache>
                <c:formatCode>General</c:formatCode>
                <c:ptCount val="9"/>
                <c:pt idx="0">
                  <c:v>18.918918918918919</c:v>
                </c:pt>
                <c:pt idx="1">
                  <c:v>13.513513513513514</c:v>
                </c:pt>
                <c:pt idx="2">
                  <c:v>16.216216216216218</c:v>
                </c:pt>
                <c:pt idx="3">
                  <c:v>5.4054054054054053</c:v>
                </c:pt>
                <c:pt idx="4">
                  <c:v>10.810810810810811</c:v>
                </c:pt>
                <c:pt idx="5">
                  <c:v>5.4054054054054053</c:v>
                </c:pt>
                <c:pt idx="6">
                  <c:v>18.918918918918919</c:v>
                </c:pt>
                <c:pt idx="7">
                  <c:v>8.1081081081081088</c:v>
                </c:pt>
                <c:pt idx="8">
                  <c:v>2.7027027027027026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Male Negative Topic Frequency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(Male!$F$46:$F$51,Male!$F$55:$F$56)</c:f>
              <c:strCache>
                <c:ptCount val="8"/>
                <c:pt idx="0">
                  <c:v>Culture</c:v>
                </c:pt>
                <c:pt idx="1">
                  <c:v>Tourism</c:v>
                </c:pt>
                <c:pt idx="2">
                  <c:v>Healthcare</c:v>
                </c:pt>
                <c:pt idx="3">
                  <c:v>Costs of Living</c:v>
                </c:pt>
                <c:pt idx="4">
                  <c:v>Commerical Variety</c:v>
                </c:pt>
                <c:pt idx="5">
                  <c:v>Politics</c:v>
                </c:pt>
                <c:pt idx="6">
                  <c:v>Housing</c:v>
                </c:pt>
                <c:pt idx="7">
                  <c:v>Mobility</c:v>
                </c:pt>
              </c:strCache>
            </c:strRef>
          </c:cat>
          <c:val>
            <c:numRef>
              <c:f>(Male!$G$46:$G$51,Male!$G$55:$G$56)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3</c:v>
                </c:pt>
                <c:pt idx="3">
                  <c:v>8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4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Female</a:t>
            </a:r>
            <a:r>
              <a:rPr lang="en-US" baseline="0"/>
              <a:t> Positive Topic Frequency 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(Female!$C$27:$C$28,Female!$C$30,Female!$C$34:$C$36,Female!$C$38:$C$40)</c:f>
              <c:strCache>
                <c:ptCount val="8"/>
                <c:pt idx="0">
                  <c:v>Rhythm of life</c:v>
                </c:pt>
                <c:pt idx="1">
                  <c:v>Culture</c:v>
                </c:pt>
                <c:pt idx="2">
                  <c:v>Healthcare</c:v>
                </c:pt>
                <c:pt idx="3">
                  <c:v>Safety</c:v>
                </c:pt>
                <c:pt idx="4">
                  <c:v>Environment</c:v>
                </c:pt>
                <c:pt idx="5">
                  <c:v>Community</c:v>
                </c:pt>
                <c:pt idx="6">
                  <c:v>Mobility</c:v>
                </c:pt>
                <c:pt idx="7">
                  <c:v>Educational Opportunities</c:v>
                </c:pt>
              </c:strCache>
            </c:strRef>
          </c:cat>
          <c:val>
            <c:numRef>
              <c:f>(Female!$D$27:$D$28,Female!$D$30,Female!$D$34:$D$36,Female!$D$38:$D$40)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Female Negative Topic</a:t>
            </a:r>
            <a:r>
              <a:rPr lang="en-US" baseline="0"/>
              <a:t> Frequency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4"/>
          <c:dLbls>
            <c:showCatName val="1"/>
            <c:showPercent val="1"/>
          </c:dLbls>
          <c:cat>
            <c:strRef>
              <c:f>(Female!$F$29:$F$31,Female!$F$38)</c:f>
              <c:strCache>
                <c:ptCount val="4"/>
                <c:pt idx="0">
                  <c:v>Tourism</c:v>
                </c:pt>
                <c:pt idx="1">
                  <c:v>Healthcare</c:v>
                </c:pt>
                <c:pt idx="2">
                  <c:v>Costs of Living</c:v>
                </c:pt>
                <c:pt idx="3">
                  <c:v>Mobility</c:v>
                </c:pt>
              </c:strCache>
            </c:strRef>
          </c:cat>
          <c:val>
            <c:numRef>
              <c:f>(Female!$G$29:$G$31,Female!$G$38)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92</xdr:row>
      <xdr:rowOff>142873</xdr:rowOff>
    </xdr:from>
    <xdr:to>
      <xdr:col>4</xdr:col>
      <xdr:colOff>1476375</xdr:colOff>
      <xdr:row>115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47624</xdr:colOff>
      <xdr:row>92</xdr:row>
      <xdr:rowOff>161925</xdr:rowOff>
    </xdr:from>
    <xdr:to>
      <xdr:col>7</xdr:col>
      <xdr:colOff>1524000</xdr:colOff>
      <xdr:row>116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619124</xdr:colOff>
      <xdr:row>60</xdr:row>
      <xdr:rowOff>171449</xdr:rowOff>
    </xdr:from>
    <xdr:to>
      <xdr:col>4</xdr:col>
      <xdr:colOff>200025</xdr:colOff>
      <xdr:row>81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60</xdr:row>
      <xdr:rowOff>171449</xdr:rowOff>
    </xdr:from>
    <xdr:to>
      <xdr:col>7</xdr:col>
      <xdr:colOff>1190625</xdr:colOff>
      <xdr:row>81</xdr:row>
      <xdr:rowOff>104774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42</xdr:row>
      <xdr:rowOff>171449</xdr:rowOff>
    </xdr:from>
    <xdr:to>
      <xdr:col>4</xdr:col>
      <xdr:colOff>2152650</xdr:colOff>
      <xdr:row>64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43</xdr:row>
      <xdr:rowOff>9524</xdr:rowOff>
    </xdr:from>
    <xdr:to>
      <xdr:col>7</xdr:col>
      <xdr:colOff>1924050</xdr:colOff>
      <xdr:row>64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workbookViewId="0">
      <selection activeCell="A3" sqref="A3"/>
    </sheetView>
  </sheetViews>
  <sheetFormatPr defaultRowHeight="15"/>
  <cols>
    <col min="1" max="1" width="52.140625" customWidth="1"/>
    <col min="2" max="2" width="15.140625" customWidth="1"/>
    <col min="3" max="3" width="29.140625" customWidth="1"/>
    <col min="4" max="4" width="14" customWidth="1"/>
    <col min="5" max="5" width="15.140625" customWidth="1"/>
    <col min="6" max="6" width="8.140625" customWidth="1"/>
    <col min="7" max="7" width="14.7109375" customWidth="1"/>
    <col min="8" max="8" width="23.140625" customWidth="1"/>
    <col min="9" max="9" width="37.42578125" customWidth="1"/>
    <col min="11" max="11" width="10.140625" customWidth="1"/>
    <col min="12" max="12" width="9.140625" customWidth="1"/>
    <col min="13" max="13" width="12.28515625" customWidth="1"/>
    <col min="14" max="14" width="23.7109375" customWidth="1"/>
    <col min="15" max="15" width="18" customWidth="1"/>
    <col min="16" max="16" width="19.85546875" customWidth="1"/>
  </cols>
  <sheetData>
    <row r="1" spans="1:19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  <c r="Q1" s="15"/>
      <c r="R1" s="15"/>
      <c r="S1" s="15"/>
    </row>
    <row r="2" spans="1:19">
      <c r="A2" s="4" t="s">
        <v>12</v>
      </c>
      <c r="B2" s="4" t="s">
        <v>0</v>
      </c>
      <c r="C2" s="4" t="s">
        <v>10</v>
      </c>
      <c r="D2" s="4" t="s">
        <v>11</v>
      </c>
      <c r="E2" s="4" t="s">
        <v>14</v>
      </c>
      <c r="F2" s="4" t="s">
        <v>179</v>
      </c>
      <c r="G2" s="4" t="s">
        <v>5</v>
      </c>
      <c r="H2" s="4" t="s">
        <v>44</v>
      </c>
      <c r="I2" s="4" t="s">
        <v>1</v>
      </c>
      <c r="J2" s="4" t="s">
        <v>2</v>
      </c>
      <c r="K2" s="4" t="s">
        <v>3</v>
      </c>
      <c r="L2" s="4" t="s">
        <v>4</v>
      </c>
      <c r="M2" s="4" t="s">
        <v>24</v>
      </c>
      <c r="N2" s="4" t="s">
        <v>25</v>
      </c>
      <c r="O2" s="4" t="s">
        <v>154</v>
      </c>
    </row>
    <row r="3" spans="1:19" ht="15.75">
      <c r="A3" s="10" t="s">
        <v>255</v>
      </c>
      <c r="B3" s="10">
        <v>1</v>
      </c>
      <c r="C3" s="10" t="s">
        <v>241</v>
      </c>
      <c r="D3" s="10"/>
      <c r="E3" s="10" t="s">
        <v>15</v>
      </c>
      <c r="F3" s="10" t="s">
        <v>16</v>
      </c>
      <c r="G3" s="10" t="s">
        <v>17</v>
      </c>
      <c r="H3" s="10" t="s">
        <v>31</v>
      </c>
      <c r="I3" s="13" t="s">
        <v>18</v>
      </c>
      <c r="J3" s="11">
        <v>39757</v>
      </c>
      <c r="K3" s="12" t="s">
        <v>13</v>
      </c>
      <c r="L3" s="12" t="s">
        <v>19</v>
      </c>
      <c r="M3" s="10"/>
      <c r="N3" s="10"/>
      <c r="O3" s="10" t="s">
        <v>159</v>
      </c>
    </row>
    <row r="4" spans="1:19" ht="15.75" customHeight="1">
      <c r="A4" s="29" t="s">
        <v>69</v>
      </c>
      <c r="B4" s="10">
        <v>2</v>
      </c>
      <c r="C4" s="10" t="s">
        <v>242</v>
      </c>
      <c r="D4" s="10"/>
      <c r="E4" s="10">
        <v>82</v>
      </c>
      <c r="F4" s="10" t="s">
        <v>16</v>
      </c>
      <c r="G4" s="10" t="s">
        <v>17</v>
      </c>
      <c r="H4" s="10" t="s">
        <v>31</v>
      </c>
      <c r="I4" s="33" t="s">
        <v>18</v>
      </c>
      <c r="J4" s="31">
        <v>39755</v>
      </c>
      <c r="K4" s="32" t="s">
        <v>21</v>
      </c>
      <c r="L4" s="32" t="s">
        <v>22</v>
      </c>
      <c r="M4" s="10" t="s">
        <v>26</v>
      </c>
      <c r="N4" s="10" t="s">
        <v>33</v>
      </c>
      <c r="O4" s="30" t="s">
        <v>159</v>
      </c>
    </row>
    <row r="5" spans="1:19" ht="15.75" customHeight="1">
      <c r="A5" s="29"/>
      <c r="B5" s="10">
        <v>3</v>
      </c>
      <c r="C5" s="10" t="s">
        <v>243</v>
      </c>
      <c r="D5" s="10"/>
      <c r="E5" s="10" t="s">
        <v>29</v>
      </c>
      <c r="F5" s="10" t="s">
        <v>16</v>
      </c>
      <c r="G5" s="10" t="s">
        <v>17</v>
      </c>
      <c r="H5" s="10" t="s">
        <v>31</v>
      </c>
      <c r="I5" s="33"/>
      <c r="J5" s="31"/>
      <c r="K5" s="32"/>
      <c r="L5" s="32"/>
      <c r="M5" s="10" t="s">
        <v>26</v>
      </c>
      <c r="N5" s="10" t="s">
        <v>34</v>
      </c>
      <c r="O5" s="30"/>
    </row>
    <row r="6" spans="1:19" ht="15.75" customHeight="1">
      <c r="A6" s="29"/>
      <c r="B6" s="10">
        <v>4</v>
      </c>
      <c r="C6" s="10" t="s">
        <v>244</v>
      </c>
      <c r="D6" s="10"/>
      <c r="E6" s="10" t="s">
        <v>29</v>
      </c>
      <c r="F6" s="10" t="s">
        <v>16</v>
      </c>
      <c r="G6" s="10" t="s">
        <v>23</v>
      </c>
      <c r="H6" s="10" t="s">
        <v>30</v>
      </c>
      <c r="I6" s="33"/>
      <c r="J6" s="31"/>
      <c r="K6" s="32"/>
      <c r="L6" s="32"/>
      <c r="M6" s="10" t="s">
        <v>27</v>
      </c>
      <c r="N6" s="10" t="s">
        <v>28</v>
      </c>
      <c r="O6" s="30"/>
    </row>
    <row r="7" spans="1:19" ht="15.75" customHeight="1">
      <c r="A7" s="29"/>
      <c r="B7" s="10">
        <v>5</v>
      </c>
      <c r="C7" s="10" t="s">
        <v>245</v>
      </c>
      <c r="D7" s="10"/>
      <c r="E7" s="10" t="s">
        <v>29</v>
      </c>
      <c r="F7" s="10" t="s">
        <v>16</v>
      </c>
      <c r="G7" s="10" t="s">
        <v>17</v>
      </c>
      <c r="H7" s="10" t="s">
        <v>31</v>
      </c>
      <c r="I7" s="33"/>
      <c r="J7" s="31"/>
      <c r="K7" s="32"/>
      <c r="L7" s="32"/>
      <c r="M7" s="10" t="s">
        <v>26</v>
      </c>
      <c r="N7" s="10" t="s">
        <v>33</v>
      </c>
      <c r="O7" s="30"/>
    </row>
    <row r="8" spans="1:19" ht="15.75" customHeight="1">
      <c r="A8" s="29"/>
      <c r="B8" s="10">
        <v>6</v>
      </c>
      <c r="C8" s="10" t="s">
        <v>246</v>
      </c>
      <c r="D8" s="10"/>
      <c r="E8" s="10" t="s">
        <v>29</v>
      </c>
      <c r="F8" s="10" t="s">
        <v>16</v>
      </c>
      <c r="G8" s="10" t="s">
        <v>23</v>
      </c>
      <c r="H8" s="10" t="s">
        <v>30</v>
      </c>
      <c r="I8" s="33"/>
      <c r="J8" s="31"/>
      <c r="K8" s="32"/>
      <c r="L8" s="32"/>
      <c r="M8" s="10" t="s">
        <v>27</v>
      </c>
      <c r="N8" s="10" t="s">
        <v>32</v>
      </c>
      <c r="O8" s="30"/>
    </row>
    <row r="9" spans="1:19">
      <c r="A9" s="5" t="s">
        <v>256</v>
      </c>
      <c r="B9" s="5">
        <v>7</v>
      </c>
      <c r="C9" s="5" t="s">
        <v>250</v>
      </c>
      <c r="D9" s="5"/>
      <c r="E9" s="7">
        <v>67</v>
      </c>
      <c r="F9" s="5" t="s">
        <v>42</v>
      </c>
      <c r="G9" s="5" t="s">
        <v>43</v>
      </c>
      <c r="H9" s="5" t="s">
        <v>45</v>
      </c>
      <c r="I9" s="5" t="s">
        <v>18</v>
      </c>
      <c r="J9" s="8">
        <v>39757</v>
      </c>
      <c r="K9" s="9" t="s">
        <v>46</v>
      </c>
      <c r="L9" s="9" t="s">
        <v>47</v>
      </c>
      <c r="M9" s="5" t="s">
        <v>26</v>
      </c>
      <c r="N9" s="5" t="s">
        <v>48</v>
      </c>
      <c r="O9" s="5" t="s">
        <v>160</v>
      </c>
    </row>
    <row r="10" spans="1:19">
      <c r="A10" s="5" t="s">
        <v>70</v>
      </c>
      <c r="B10" s="5">
        <v>8</v>
      </c>
      <c r="C10" s="6" t="s">
        <v>52</v>
      </c>
      <c r="D10" s="5"/>
      <c r="E10" s="5" t="s">
        <v>56</v>
      </c>
      <c r="F10" s="5" t="s">
        <v>42</v>
      </c>
      <c r="G10" s="5" t="s">
        <v>17</v>
      </c>
      <c r="H10" s="5" t="s">
        <v>31</v>
      </c>
      <c r="I10" s="5" t="s">
        <v>53</v>
      </c>
      <c r="J10" s="8">
        <v>39766</v>
      </c>
      <c r="K10" s="9" t="s">
        <v>54</v>
      </c>
      <c r="L10" s="9" t="s">
        <v>55</v>
      </c>
      <c r="M10" s="5" t="s">
        <v>26</v>
      </c>
      <c r="N10" s="5" t="s">
        <v>48</v>
      </c>
      <c r="O10" s="5" t="s">
        <v>159</v>
      </c>
    </row>
    <row r="11" spans="1:19">
      <c r="A11" s="5" t="s">
        <v>265</v>
      </c>
      <c r="B11" s="5">
        <v>9</v>
      </c>
      <c r="C11" s="5" t="s">
        <v>251</v>
      </c>
      <c r="D11" s="5"/>
      <c r="E11" s="5" t="s">
        <v>71</v>
      </c>
      <c r="F11" s="5" t="s">
        <v>42</v>
      </c>
      <c r="G11" s="5" t="s">
        <v>17</v>
      </c>
      <c r="H11" s="5" t="s">
        <v>31</v>
      </c>
      <c r="I11" s="5" t="s">
        <v>72</v>
      </c>
      <c r="J11" s="8">
        <v>39764</v>
      </c>
      <c r="K11" s="9" t="s">
        <v>73</v>
      </c>
      <c r="L11" s="9" t="s">
        <v>74</v>
      </c>
      <c r="M11" s="5" t="s">
        <v>27</v>
      </c>
      <c r="N11" s="5" t="s">
        <v>75</v>
      </c>
      <c r="O11" s="5" t="s">
        <v>159</v>
      </c>
    </row>
    <row r="12" spans="1:19">
      <c r="A12" s="5" t="s">
        <v>264</v>
      </c>
      <c r="B12" s="5">
        <v>10</v>
      </c>
      <c r="C12" s="5" t="s">
        <v>239</v>
      </c>
      <c r="D12" s="5"/>
      <c r="E12" s="5" t="s">
        <v>89</v>
      </c>
      <c r="F12" s="5" t="s">
        <v>42</v>
      </c>
      <c r="G12" s="5" t="s">
        <v>17</v>
      </c>
      <c r="H12" s="5" t="s">
        <v>31</v>
      </c>
      <c r="I12" s="5" t="s">
        <v>90</v>
      </c>
      <c r="J12" s="8">
        <v>39765</v>
      </c>
      <c r="K12" s="9" t="s">
        <v>93</v>
      </c>
      <c r="L12" s="9" t="s">
        <v>94</v>
      </c>
      <c r="M12" s="5" t="s">
        <v>26</v>
      </c>
      <c r="N12" s="5" t="s">
        <v>95</v>
      </c>
      <c r="O12" s="5" t="s">
        <v>161</v>
      </c>
    </row>
    <row r="13" spans="1:19">
      <c r="A13" s="10" t="s">
        <v>263</v>
      </c>
      <c r="B13" s="10">
        <v>11</v>
      </c>
      <c r="C13" s="10" t="s">
        <v>247</v>
      </c>
      <c r="D13" s="10"/>
      <c r="E13" s="10" t="s">
        <v>91</v>
      </c>
      <c r="F13" s="10" t="s">
        <v>16</v>
      </c>
      <c r="G13" s="10" t="s">
        <v>17</v>
      </c>
      <c r="H13" s="10" t="s">
        <v>31</v>
      </c>
      <c r="I13" s="10" t="s">
        <v>203</v>
      </c>
      <c r="J13" s="11">
        <v>39771</v>
      </c>
      <c r="K13" s="12" t="s">
        <v>22</v>
      </c>
      <c r="L13" s="12" t="s">
        <v>55</v>
      </c>
      <c r="M13" s="10" t="s">
        <v>26</v>
      </c>
      <c r="N13" s="10" t="s">
        <v>92</v>
      </c>
      <c r="O13" s="10" t="s">
        <v>161</v>
      </c>
    </row>
    <row r="14" spans="1:19">
      <c r="A14" s="5" t="s">
        <v>262</v>
      </c>
      <c r="B14" s="5">
        <v>12</v>
      </c>
      <c r="C14" s="5" t="s">
        <v>252</v>
      </c>
      <c r="D14" s="5"/>
      <c r="E14" s="5" t="s">
        <v>91</v>
      </c>
      <c r="F14" s="5" t="s">
        <v>42</v>
      </c>
      <c r="G14" s="5" t="s">
        <v>17</v>
      </c>
      <c r="H14" s="5" t="s">
        <v>31</v>
      </c>
      <c r="I14" s="5" t="s">
        <v>109</v>
      </c>
      <c r="J14" s="8">
        <v>39771</v>
      </c>
      <c r="K14" s="9" t="s">
        <v>110</v>
      </c>
      <c r="L14" s="9" t="s">
        <v>111</v>
      </c>
      <c r="M14" s="5" t="s">
        <v>26</v>
      </c>
      <c r="N14" s="5" t="s">
        <v>112</v>
      </c>
      <c r="O14" s="5" t="s">
        <v>159</v>
      </c>
    </row>
    <row r="15" spans="1:19">
      <c r="A15" s="5" t="s">
        <v>261</v>
      </c>
      <c r="B15" s="5">
        <v>13</v>
      </c>
      <c r="C15" s="5" t="s">
        <v>253</v>
      </c>
      <c r="D15" s="5"/>
      <c r="E15" s="5" t="s">
        <v>118</v>
      </c>
      <c r="F15" s="5" t="s">
        <v>42</v>
      </c>
      <c r="G15" s="5" t="s">
        <v>119</v>
      </c>
      <c r="H15" s="5" t="s">
        <v>120</v>
      </c>
      <c r="I15" s="5" t="s">
        <v>72</v>
      </c>
      <c r="J15" s="8">
        <v>39770</v>
      </c>
      <c r="K15" s="9" t="s">
        <v>121</v>
      </c>
      <c r="L15" s="9" t="s">
        <v>122</v>
      </c>
      <c r="M15" s="5" t="s">
        <v>27</v>
      </c>
      <c r="N15" s="5" t="s">
        <v>123</v>
      </c>
      <c r="O15" s="5" t="s">
        <v>159</v>
      </c>
    </row>
    <row r="16" spans="1:19">
      <c r="A16" s="5" t="s">
        <v>260</v>
      </c>
      <c r="B16" s="5">
        <v>14</v>
      </c>
      <c r="C16" s="5" t="s">
        <v>254</v>
      </c>
      <c r="D16" s="5"/>
      <c r="E16" s="5" t="s">
        <v>133</v>
      </c>
      <c r="F16" s="5" t="s">
        <v>42</v>
      </c>
      <c r="G16" s="5" t="s">
        <v>17</v>
      </c>
      <c r="H16" s="5" t="s">
        <v>31</v>
      </c>
      <c r="I16" s="5" t="s">
        <v>134</v>
      </c>
      <c r="J16" s="8">
        <v>39770</v>
      </c>
      <c r="K16" s="9" t="s">
        <v>135</v>
      </c>
      <c r="L16" s="9" t="s">
        <v>136</v>
      </c>
      <c r="M16" s="5" t="s">
        <v>27</v>
      </c>
      <c r="N16" s="5" t="s">
        <v>137</v>
      </c>
      <c r="O16" s="5" t="s">
        <v>159</v>
      </c>
    </row>
    <row r="17" spans="1:15">
      <c r="A17" s="10" t="s">
        <v>258</v>
      </c>
      <c r="B17" s="10">
        <v>15</v>
      </c>
      <c r="C17" s="10" t="s">
        <v>248</v>
      </c>
      <c r="D17" s="10"/>
      <c r="E17" s="10" t="s">
        <v>141</v>
      </c>
      <c r="F17" s="10" t="s">
        <v>16</v>
      </c>
      <c r="G17" s="10" t="s">
        <v>17</v>
      </c>
      <c r="H17" s="10" t="s">
        <v>31</v>
      </c>
      <c r="I17" s="10" t="s">
        <v>142</v>
      </c>
      <c r="J17" s="11">
        <v>39771</v>
      </c>
      <c r="K17" s="12" t="s">
        <v>143</v>
      </c>
      <c r="L17" s="12" t="s">
        <v>144</v>
      </c>
      <c r="M17" s="10" t="s">
        <v>26</v>
      </c>
      <c r="N17" s="10" t="s">
        <v>145</v>
      </c>
      <c r="O17" s="10" t="s">
        <v>159</v>
      </c>
    </row>
    <row r="18" spans="1:15">
      <c r="A18" s="10" t="s">
        <v>259</v>
      </c>
      <c r="B18" s="10">
        <v>16</v>
      </c>
      <c r="C18" s="10" t="s">
        <v>249</v>
      </c>
      <c r="D18" s="10"/>
      <c r="E18" s="10" t="s">
        <v>149</v>
      </c>
      <c r="F18" s="10" t="s">
        <v>16</v>
      </c>
      <c r="G18" s="10" t="s">
        <v>17</v>
      </c>
      <c r="H18" s="10" t="s">
        <v>31</v>
      </c>
      <c r="I18" s="10" t="s">
        <v>150</v>
      </c>
      <c r="J18" s="11">
        <v>39771</v>
      </c>
      <c r="K18" s="12" t="s">
        <v>151</v>
      </c>
      <c r="L18" s="12" t="s">
        <v>152</v>
      </c>
      <c r="M18" s="10" t="s">
        <v>26</v>
      </c>
      <c r="N18" s="10" t="s">
        <v>153</v>
      </c>
      <c r="O18" s="10" t="s">
        <v>159</v>
      </c>
    </row>
    <row r="19" spans="1:15">
      <c r="A19" s="10" t="s">
        <v>162</v>
      </c>
      <c r="B19" s="10">
        <v>17</v>
      </c>
      <c r="C19" s="10" t="s">
        <v>238</v>
      </c>
      <c r="D19" s="10"/>
      <c r="E19" s="10" t="s">
        <v>118</v>
      </c>
      <c r="F19" s="10" t="s">
        <v>16</v>
      </c>
      <c r="G19" s="10" t="s">
        <v>17</v>
      </c>
      <c r="H19" s="10" t="s">
        <v>31</v>
      </c>
      <c r="I19" s="10" t="s">
        <v>163</v>
      </c>
      <c r="J19" s="11">
        <v>39770</v>
      </c>
      <c r="K19" s="12" t="s">
        <v>21</v>
      </c>
      <c r="L19" s="12" t="s">
        <v>202</v>
      </c>
      <c r="M19" s="10" t="s">
        <v>26</v>
      </c>
      <c r="N19" s="10" t="s">
        <v>29</v>
      </c>
      <c r="O19" s="10" t="s">
        <v>161</v>
      </c>
    </row>
    <row r="20" spans="1:15">
      <c r="A20" s="5" t="s">
        <v>257</v>
      </c>
      <c r="B20" s="5">
        <v>18</v>
      </c>
      <c r="C20" s="5" t="s">
        <v>240</v>
      </c>
      <c r="D20" s="5"/>
      <c r="E20" s="5" t="s">
        <v>172</v>
      </c>
      <c r="F20" s="5" t="s">
        <v>173</v>
      </c>
      <c r="G20" s="5" t="s">
        <v>17</v>
      </c>
      <c r="H20" s="5" t="s">
        <v>31</v>
      </c>
      <c r="I20" s="5" t="s">
        <v>174</v>
      </c>
      <c r="J20" s="8">
        <v>39769</v>
      </c>
      <c r="K20" s="9" t="s">
        <v>175</v>
      </c>
      <c r="L20" s="9" t="s">
        <v>176</v>
      </c>
      <c r="M20" s="5" t="s">
        <v>177</v>
      </c>
      <c r="N20" s="5" t="s">
        <v>178</v>
      </c>
      <c r="O20" s="5" t="s">
        <v>161</v>
      </c>
    </row>
    <row r="21" spans="1:15">
      <c r="J21" s="1"/>
      <c r="K21" s="2"/>
      <c r="L21" s="2"/>
    </row>
    <row r="22" spans="1:15">
      <c r="J22" s="1"/>
      <c r="K22" s="2"/>
      <c r="L22" s="2"/>
    </row>
    <row r="23" spans="1:15">
      <c r="J23" s="1"/>
      <c r="K23" s="2"/>
      <c r="L23" s="2"/>
    </row>
    <row r="24" spans="1:15">
      <c r="J24" s="1"/>
      <c r="K24" s="2"/>
      <c r="L24" s="2"/>
    </row>
    <row r="25" spans="1:15">
      <c r="J25" s="1"/>
      <c r="K25" s="2"/>
      <c r="L25" s="2"/>
    </row>
    <row r="26" spans="1:15">
      <c r="J26" s="1"/>
      <c r="K26" s="2"/>
      <c r="L26" s="2"/>
    </row>
  </sheetData>
  <mergeCells count="6">
    <mergeCell ref="A4:A8"/>
    <mergeCell ref="O4:O8"/>
    <mergeCell ref="J4:J8"/>
    <mergeCell ref="K4:K8"/>
    <mergeCell ref="L4:L8"/>
    <mergeCell ref="I4:I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Q128"/>
  <sheetViews>
    <sheetView topLeftCell="A118" workbookViewId="0">
      <selection activeCell="D57" sqref="D57"/>
    </sheetView>
  </sheetViews>
  <sheetFormatPr defaultRowHeight="15"/>
  <cols>
    <col min="2" max="2" width="13" customWidth="1"/>
    <col min="3" max="3" width="49.5703125" customWidth="1"/>
    <col min="4" max="4" width="22.42578125" style="3" customWidth="1"/>
    <col min="5" max="5" width="36.42578125" style="3" customWidth="1"/>
    <col min="6" max="6" width="50.5703125" customWidth="1"/>
    <col min="7" max="7" width="18.7109375" style="3" customWidth="1"/>
    <col min="8" max="8" width="35.85546875" customWidth="1"/>
    <col min="9" max="9" width="19.85546875" customWidth="1"/>
    <col min="10" max="10" width="28.42578125" customWidth="1"/>
    <col min="11" max="11" width="25.140625" customWidth="1"/>
    <col min="12" max="12" width="13.7109375" customWidth="1"/>
  </cols>
  <sheetData>
    <row r="2" spans="2:7">
      <c r="B2" s="16" t="s">
        <v>0</v>
      </c>
      <c r="C2" s="16" t="s">
        <v>38</v>
      </c>
      <c r="D2" s="16" t="s">
        <v>20</v>
      </c>
      <c r="E2" s="16"/>
      <c r="F2" s="16" t="s">
        <v>39</v>
      </c>
      <c r="G2" s="16" t="s">
        <v>20</v>
      </c>
    </row>
    <row r="3" spans="2:7">
      <c r="B3">
        <v>1</v>
      </c>
      <c r="C3" t="s">
        <v>6</v>
      </c>
      <c r="D3" s="3" t="s">
        <v>6</v>
      </c>
      <c r="F3" t="s">
        <v>201</v>
      </c>
      <c r="G3" s="3" t="s">
        <v>7</v>
      </c>
    </row>
    <row r="4" spans="2:7">
      <c r="C4" t="s">
        <v>200</v>
      </c>
      <c r="D4" s="3" t="s">
        <v>190</v>
      </c>
    </row>
    <row r="5" spans="2:7">
      <c r="B5">
        <v>2</v>
      </c>
      <c r="C5" t="s">
        <v>35</v>
      </c>
      <c r="D5" s="3" t="s">
        <v>189</v>
      </c>
    </row>
    <row r="6" spans="2:7">
      <c r="C6" t="s">
        <v>36</v>
      </c>
      <c r="D6" s="3" t="s">
        <v>62</v>
      </c>
    </row>
    <row r="7" spans="2:7">
      <c r="C7" t="s">
        <v>51</v>
      </c>
      <c r="D7" s="3" t="s">
        <v>190</v>
      </c>
    </row>
    <row r="8" spans="2:7">
      <c r="B8">
        <v>3</v>
      </c>
    </row>
    <row r="9" spans="2:7">
      <c r="B9">
        <v>4</v>
      </c>
      <c r="C9" t="s">
        <v>37</v>
      </c>
      <c r="D9" s="3" t="s">
        <v>62</v>
      </c>
      <c r="F9" t="s">
        <v>41</v>
      </c>
      <c r="G9" t="s">
        <v>9</v>
      </c>
    </row>
    <row r="10" spans="2:7">
      <c r="B10">
        <v>5</v>
      </c>
    </row>
    <row r="11" spans="2:7">
      <c r="B11">
        <v>6</v>
      </c>
      <c r="F11" t="s">
        <v>40</v>
      </c>
      <c r="G11" s="3" t="s">
        <v>9</v>
      </c>
    </row>
    <row r="12" spans="2:7">
      <c r="B12">
        <v>7</v>
      </c>
      <c r="C12" t="s">
        <v>49</v>
      </c>
      <c r="D12" s="3" t="s">
        <v>62</v>
      </c>
    </row>
    <row r="13" spans="2:7">
      <c r="C13" t="s">
        <v>50</v>
      </c>
      <c r="D13" s="3" t="s">
        <v>131</v>
      </c>
    </row>
    <row r="14" spans="2:7">
      <c r="B14">
        <v>8</v>
      </c>
      <c r="C14" t="s">
        <v>61</v>
      </c>
      <c r="D14" s="3" t="s">
        <v>61</v>
      </c>
      <c r="F14" t="s">
        <v>57</v>
      </c>
      <c r="G14" s="3" t="s">
        <v>57</v>
      </c>
    </row>
    <row r="15" spans="2:7">
      <c r="C15" t="s">
        <v>62</v>
      </c>
      <c r="D15" s="3" t="s">
        <v>62</v>
      </c>
      <c r="F15" t="s">
        <v>58</v>
      </c>
      <c r="G15" s="3" t="s">
        <v>57</v>
      </c>
    </row>
    <row r="16" spans="2:7">
      <c r="C16" t="s">
        <v>67</v>
      </c>
      <c r="D16" s="3" t="s">
        <v>62</v>
      </c>
      <c r="F16" t="s">
        <v>68</v>
      </c>
      <c r="G16" s="3" t="s">
        <v>132</v>
      </c>
    </row>
    <row r="17" spans="2:7">
      <c r="C17" t="s">
        <v>63</v>
      </c>
      <c r="D17" s="3" t="s">
        <v>131</v>
      </c>
      <c r="F17" t="s">
        <v>59</v>
      </c>
      <c r="G17" s="3" t="s">
        <v>132</v>
      </c>
    </row>
    <row r="18" spans="2:7">
      <c r="C18" t="s">
        <v>65</v>
      </c>
      <c r="D18" s="3" t="s">
        <v>190</v>
      </c>
      <c r="F18" t="s">
        <v>60</v>
      </c>
      <c r="G18" s="3" t="s">
        <v>9</v>
      </c>
    </row>
    <row r="19" spans="2:7">
      <c r="C19" t="s">
        <v>64</v>
      </c>
      <c r="D19" s="3" t="s">
        <v>7</v>
      </c>
      <c r="F19" t="s">
        <v>192</v>
      </c>
      <c r="G19" s="3" t="s">
        <v>9</v>
      </c>
    </row>
    <row r="20" spans="2:7">
      <c r="C20" t="s">
        <v>66</v>
      </c>
      <c r="D20" s="3" t="s">
        <v>6</v>
      </c>
    </row>
    <row r="21" spans="2:7">
      <c r="B21">
        <v>9</v>
      </c>
      <c r="C21" t="s">
        <v>76</v>
      </c>
      <c r="D21" s="3" t="s">
        <v>189</v>
      </c>
      <c r="F21" t="s">
        <v>7</v>
      </c>
      <c r="G21" s="3" t="s">
        <v>7</v>
      </c>
    </row>
    <row r="22" spans="2:7">
      <c r="C22" t="s">
        <v>77</v>
      </c>
      <c r="D22" s="3" t="s">
        <v>61</v>
      </c>
      <c r="F22" t="s">
        <v>81</v>
      </c>
      <c r="G22" s="3" t="s">
        <v>9</v>
      </c>
    </row>
    <row r="23" spans="2:7">
      <c r="C23" t="s">
        <v>78</v>
      </c>
      <c r="D23" s="3" t="s">
        <v>9</v>
      </c>
      <c r="F23" t="s">
        <v>83</v>
      </c>
      <c r="G23" s="3" t="s">
        <v>9</v>
      </c>
    </row>
    <row r="24" spans="2:7">
      <c r="C24" t="s">
        <v>65</v>
      </c>
      <c r="D24" s="3" t="s">
        <v>190</v>
      </c>
      <c r="F24" t="s">
        <v>84</v>
      </c>
      <c r="G24" t="s">
        <v>62</v>
      </c>
    </row>
    <row r="25" spans="2:7">
      <c r="C25" t="s">
        <v>79</v>
      </c>
      <c r="D25" s="3" t="s">
        <v>62</v>
      </c>
      <c r="F25" t="s">
        <v>87</v>
      </c>
      <c r="G25" s="3" t="s">
        <v>6</v>
      </c>
    </row>
    <row r="26" spans="2:7">
      <c r="C26" t="s">
        <v>80</v>
      </c>
      <c r="D26" s="3" t="s">
        <v>8</v>
      </c>
      <c r="F26" t="s">
        <v>88</v>
      </c>
      <c r="G26" s="3" t="s">
        <v>9</v>
      </c>
    </row>
    <row r="27" spans="2:7">
      <c r="C27" t="s">
        <v>82</v>
      </c>
      <c r="D27" s="3" t="s">
        <v>61</v>
      </c>
      <c r="F27" t="s">
        <v>97</v>
      </c>
      <c r="G27" s="3" t="s">
        <v>6</v>
      </c>
    </row>
    <row r="28" spans="2:7">
      <c r="C28" t="s">
        <v>85</v>
      </c>
      <c r="D28" s="3" t="s">
        <v>131</v>
      </c>
    </row>
    <row r="29" spans="2:7">
      <c r="C29" t="s">
        <v>86</v>
      </c>
      <c r="D29" s="3" t="s">
        <v>6</v>
      </c>
    </row>
    <row r="30" spans="2:7">
      <c r="B30">
        <v>10</v>
      </c>
      <c r="C30" t="s">
        <v>99</v>
      </c>
      <c r="D30" s="3" t="s">
        <v>189</v>
      </c>
      <c r="F30" t="s">
        <v>102</v>
      </c>
      <c r="G30" s="3" t="s">
        <v>132</v>
      </c>
    </row>
    <row r="31" spans="2:7">
      <c r="C31" t="s">
        <v>100</v>
      </c>
      <c r="D31" s="3" t="s">
        <v>190</v>
      </c>
      <c r="F31" t="s">
        <v>103</v>
      </c>
      <c r="G31" s="3" t="s">
        <v>132</v>
      </c>
    </row>
    <row r="32" spans="2:7">
      <c r="C32" t="s">
        <v>105</v>
      </c>
      <c r="D32" s="3" t="s">
        <v>194</v>
      </c>
      <c r="F32" t="s">
        <v>104</v>
      </c>
      <c r="G32" t="s">
        <v>7</v>
      </c>
    </row>
    <row r="33" spans="2:7">
      <c r="C33" t="s">
        <v>101</v>
      </c>
      <c r="D33" s="3" t="s">
        <v>131</v>
      </c>
    </row>
    <row r="34" spans="2:7">
      <c r="C34" t="s">
        <v>106</v>
      </c>
      <c r="D34" s="3" t="s">
        <v>6</v>
      </c>
    </row>
    <row r="35" spans="2:7">
      <c r="C35" t="s">
        <v>63</v>
      </c>
      <c r="D35" s="3" t="s">
        <v>131</v>
      </c>
    </row>
    <row r="36" spans="2:7">
      <c r="C36" t="s">
        <v>108</v>
      </c>
      <c r="D36" s="3" t="s">
        <v>190</v>
      </c>
    </row>
    <row r="37" spans="2:7">
      <c r="C37" t="s">
        <v>107</v>
      </c>
      <c r="D37" s="3" t="s">
        <v>7</v>
      </c>
    </row>
    <row r="38" spans="2:7">
      <c r="B38">
        <v>11</v>
      </c>
      <c r="C38" t="s">
        <v>63</v>
      </c>
      <c r="D38" s="3" t="s">
        <v>131</v>
      </c>
      <c r="F38" t="s">
        <v>96</v>
      </c>
      <c r="G38" s="3" t="s">
        <v>132</v>
      </c>
    </row>
    <row r="39" spans="2:7">
      <c r="C39" t="s">
        <v>66</v>
      </c>
      <c r="D39" s="3" t="s">
        <v>6</v>
      </c>
      <c r="F39" t="s">
        <v>98</v>
      </c>
      <c r="G39" s="3" t="s">
        <v>9</v>
      </c>
    </row>
    <row r="40" spans="2:7">
      <c r="B40">
        <v>12</v>
      </c>
      <c r="C40" t="s">
        <v>65</v>
      </c>
      <c r="D40" s="3" t="s">
        <v>190</v>
      </c>
      <c r="F40" t="s">
        <v>113</v>
      </c>
    </row>
    <row r="41" spans="2:7">
      <c r="C41" t="s">
        <v>117</v>
      </c>
      <c r="D41" s="3" t="s">
        <v>190</v>
      </c>
      <c r="F41" t="s">
        <v>114</v>
      </c>
      <c r="G41" s="3" t="s">
        <v>9</v>
      </c>
    </row>
    <row r="42" spans="2:7">
      <c r="F42" t="s">
        <v>115</v>
      </c>
      <c r="G42" s="3" t="s">
        <v>193</v>
      </c>
    </row>
    <row r="43" spans="2:7">
      <c r="F43" t="s">
        <v>57</v>
      </c>
    </row>
    <row r="44" spans="2:7">
      <c r="F44" t="s">
        <v>116</v>
      </c>
      <c r="G44" s="3" t="s">
        <v>6</v>
      </c>
    </row>
    <row r="45" spans="2:7">
      <c r="B45">
        <v>13</v>
      </c>
      <c r="C45" t="s">
        <v>125</v>
      </c>
      <c r="D45" s="3" t="s">
        <v>62</v>
      </c>
      <c r="F45" t="s">
        <v>124</v>
      </c>
      <c r="G45" s="3" t="s">
        <v>132</v>
      </c>
    </row>
    <row r="46" spans="2:7">
      <c r="C46" t="s">
        <v>126</v>
      </c>
      <c r="D46" s="3" t="s">
        <v>189</v>
      </c>
      <c r="F46" t="s">
        <v>129</v>
      </c>
      <c r="G46" s="3" t="s">
        <v>132</v>
      </c>
    </row>
    <row r="47" spans="2:7">
      <c r="C47" t="s">
        <v>76</v>
      </c>
      <c r="D47" s="3" t="s">
        <v>189</v>
      </c>
    </row>
    <row r="48" spans="2:7">
      <c r="C48" t="s">
        <v>127</v>
      </c>
      <c r="D48" s="3" t="s">
        <v>61</v>
      </c>
    </row>
    <row r="49" spans="2:7">
      <c r="C49" t="s">
        <v>128</v>
      </c>
      <c r="D49" s="3" t="s">
        <v>131</v>
      </c>
    </row>
    <row r="50" spans="2:7">
      <c r="C50" t="s">
        <v>130</v>
      </c>
      <c r="D50" s="3" t="s">
        <v>190</v>
      </c>
      <c r="F50" t="s">
        <v>138</v>
      </c>
      <c r="G50" s="3" t="s">
        <v>9</v>
      </c>
    </row>
    <row r="51" spans="2:7">
      <c r="B51">
        <v>14</v>
      </c>
      <c r="C51" t="s">
        <v>66</v>
      </c>
      <c r="D51" s="3" t="s">
        <v>6</v>
      </c>
      <c r="F51" t="s">
        <v>139</v>
      </c>
      <c r="G51" s="3" t="s">
        <v>9</v>
      </c>
    </row>
    <row r="52" spans="2:7">
      <c r="C52" t="s">
        <v>140</v>
      </c>
      <c r="D52" s="3" t="s">
        <v>190</v>
      </c>
    </row>
    <row r="53" spans="2:7">
      <c r="B53">
        <v>15</v>
      </c>
      <c r="C53" t="s">
        <v>147</v>
      </c>
      <c r="D53" s="3" t="s">
        <v>62</v>
      </c>
      <c r="F53" t="s">
        <v>146</v>
      </c>
      <c r="G53" s="3" t="s">
        <v>9</v>
      </c>
    </row>
    <row r="54" spans="2:7">
      <c r="F54" t="s">
        <v>148</v>
      </c>
      <c r="G54" s="3" t="s">
        <v>7</v>
      </c>
    </row>
    <row r="55" spans="2:7">
      <c r="B55">
        <v>16</v>
      </c>
      <c r="C55" t="s">
        <v>156</v>
      </c>
      <c r="D55" s="3" t="s">
        <v>131</v>
      </c>
      <c r="F55" t="s">
        <v>146</v>
      </c>
      <c r="G55" s="3" t="s">
        <v>9</v>
      </c>
    </row>
    <row r="56" spans="2:7">
      <c r="C56" t="s">
        <v>157</v>
      </c>
      <c r="D56" s="3" t="s">
        <v>131</v>
      </c>
      <c r="F56" t="s">
        <v>155</v>
      </c>
      <c r="G56" s="3" t="s">
        <v>132</v>
      </c>
    </row>
    <row r="57" spans="2:7">
      <c r="C57" t="s">
        <v>61</v>
      </c>
      <c r="D57" s="3" t="s">
        <v>61</v>
      </c>
      <c r="F57" t="s">
        <v>148</v>
      </c>
      <c r="G57" s="3" t="s">
        <v>7</v>
      </c>
    </row>
    <row r="58" spans="2:7">
      <c r="F58" t="s">
        <v>158</v>
      </c>
      <c r="G58" s="3" t="s">
        <v>6</v>
      </c>
    </row>
    <row r="59" spans="2:7">
      <c r="B59">
        <v>17</v>
      </c>
      <c r="C59" t="s">
        <v>63</v>
      </c>
      <c r="D59" s="3" t="s">
        <v>131</v>
      </c>
      <c r="F59" t="s">
        <v>165</v>
      </c>
      <c r="G59" s="3" t="s">
        <v>132</v>
      </c>
    </row>
    <row r="60" spans="2:7">
      <c r="C60" t="s">
        <v>164</v>
      </c>
      <c r="D60" s="3" t="s">
        <v>190</v>
      </c>
      <c r="F60" t="s">
        <v>170</v>
      </c>
      <c r="G60" s="3" t="s">
        <v>9</v>
      </c>
    </row>
    <row r="61" spans="2:7">
      <c r="C61" t="s">
        <v>166</v>
      </c>
      <c r="D61" s="3" t="s">
        <v>8</v>
      </c>
    </row>
    <row r="62" spans="2:7">
      <c r="C62" t="s">
        <v>167</v>
      </c>
      <c r="D62" s="3" t="s">
        <v>190</v>
      </c>
    </row>
    <row r="63" spans="2:7">
      <c r="C63" t="s">
        <v>168</v>
      </c>
      <c r="D63" s="3" t="s">
        <v>7</v>
      </c>
    </row>
    <row r="64" spans="2:7">
      <c r="C64" t="s">
        <v>169</v>
      </c>
      <c r="D64" s="3" t="s">
        <v>190</v>
      </c>
    </row>
    <row r="65" spans="2:12">
      <c r="C65" t="s">
        <v>171</v>
      </c>
      <c r="D65" s="3" t="s">
        <v>6</v>
      </c>
    </row>
    <row r="66" spans="2:12">
      <c r="B66">
        <v>18</v>
      </c>
      <c r="C66" t="s">
        <v>180</v>
      </c>
      <c r="D66" s="3" t="s">
        <v>9</v>
      </c>
      <c r="F66" t="s">
        <v>58</v>
      </c>
      <c r="G66" s="3" t="s">
        <v>57</v>
      </c>
    </row>
    <row r="67" spans="2:12">
      <c r="C67" t="s">
        <v>181</v>
      </c>
      <c r="D67" s="3" t="s">
        <v>190</v>
      </c>
      <c r="F67" t="s">
        <v>59</v>
      </c>
      <c r="G67" s="3" t="s">
        <v>132</v>
      </c>
    </row>
    <row r="68" spans="2:12">
      <c r="C68" t="s">
        <v>185</v>
      </c>
      <c r="D68" s="3" t="s">
        <v>6</v>
      </c>
      <c r="F68" t="s">
        <v>182</v>
      </c>
      <c r="G68" s="3" t="s">
        <v>132</v>
      </c>
    </row>
    <row r="69" spans="2:12">
      <c r="C69" t="s">
        <v>188</v>
      </c>
      <c r="D69" s="3" t="s">
        <v>7</v>
      </c>
      <c r="F69" t="s">
        <v>183</v>
      </c>
      <c r="G69" t="s">
        <v>191</v>
      </c>
    </row>
    <row r="70" spans="2:12">
      <c r="F70" t="s">
        <v>184</v>
      </c>
      <c r="G70" s="3" t="s">
        <v>132</v>
      </c>
    </row>
    <row r="71" spans="2:12">
      <c r="F71" t="s">
        <v>186</v>
      </c>
      <c r="G71" s="3" t="s">
        <v>6</v>
      </c>
    </row>
    <row r="72" spans="2:12">
      <c r="F72" t="s">
        <v>187</v>
      </c>
      <c r="G72" t="s">
        <v>191</v>
      </c>
    </row>
    <row r="74" spans="2:12">
      <c r="I74" s="18"/>
      <c r="J74" s="35" t="s">
        <v>204</v>
      </c>
      <c r="K74" s="35"/>
      <c r="L74" s="35"/>
    </row>
    <row r="75" spans="2:12">
      <c r="C75" t="s">
        <v>20</v>
      </c>
      <c r="D75" s="3" t="s">
        <v>195</v>
      </c>
      <c r="E75" s="3" t="s">
        <v>198</v>
      </c>
      <c r="F75" t="s">
        <v>20</v>
      </c>
      <c r="G75" s="3" t="s">
        <v>195</v>
      </c>
      <c r="H75" s="3" t="s">
        <v>199</v>
      </c>
      <c r="J75" s="4" t="s">
        <v>20</v>
      </c>
      <c r="K75" s="4" t="s">
        <v>205</v>
      </c>
      <c r="L75" s="4" t="s">
        <v>208</v>
      </c>
    </row>
    <row r="76" spans="2:12">
      <c r="C76" t="s">
        <v>131</v>
      </c>
      <c r="D76" s="3">
        <v>10</v>
      </c>
      <c r="E76" s="3">
        <f>(D76/D91)*100</f>
        <v>17.241379310344829</v>
      </c>
      <c r="F76" t="s">
        <v>131</v>
      </c>
      <c r="G76" s="3">
        <v>0</v>
      </c>
      <c r="H76" s="3">
        <f>(G76/G91)*100</f>
        <v>0</v>
      </c>
      <c r="J76" s="4" t="s">
        <v>206</v>
      </c>
      <c r="K76" s="4">
        <f>SUM(D76, G76)</f>
        <v>10</v>
      </c>
      <c r="L76" s="20">
        <f>K76/(G912+D92)*100</f>
        <v>17.241379310344829</v>
      </c>
    </row>
    <row r="77" spans="2:12">
      <c r="C77" t="s">
        <v>62</v>
      </c>
      <c r="D77" s="3">
        <v>8</v>
      </c>
      <c r="E77" s="3">
        <f>D77/D91*100</f>
        <v>13.793103448275861</v>
      </c>
      <c r="F77" t="s">
        <v>62</v>
      </c>
      <c r="G77" s="3">
        <v>1</v>
      </c>
      <c r="H77" s="3">
        <f>G77/G91*100</f>
        <v>2.3255813953488373</v>
      </c>
      <c r="J77" s="4" t="s">
        <v>62</v>
      </c>
      <c r="K77" s="4">
        <f>SUM(D77, G77)</f>
        <v>9</v>
      </c>
      <c r="L77" s="20">
        <f>K77/(G92+D92)*100</f>
        <v>10.344827586206897</v>
      </c>
    </row>
    <row r="78" spans="2:12">
      <c r="C78" t="s">
        <v>132</v>
      </c>
      <c r="D78" s="3">
        <v>0</v>
      </c>
      <c r="E78" s="3">
        <f>D78/D91*100</f>
        <v>0</v>
      </c>
      <c r="F78" t="s">
        <v>132</v>
      </c>
      <c r="G78" s="3">
        <v>12</v>
      </c>
      <c r="H78" s="3">
        <f>G78/G91*100</f>
        <v>27.906976744186046</v>
      </c>
      <c r="J78" s="4" t="s">
        <v>6</v>
      </c>
      <c r="K78" s="4">
        <f>SUM(D79,G79)</f>
        <v>12</v>
      </c>
      <c r="L78" s="20">
        <f>K78/(G92+D92)*100</f>
        <v>13.793103448275861</v>
      </c>
    </row>
    <row r="79" spans="2:12">
      <c r="C79" t="s">
        <v>6</v>
      </c>
      <c r="D79" s="3">
        <v>7</v>
      </c>
      <c r="E79" s="3">
        <f>D79/D91*100</f>
        <v>12.068965517241379</v>
      </c>
      <c r="F79" t="s">
        <v>6</v>
      </c>
      <c r="G79" s="3">
        <v>5</v>
      </c>
      <c r="H79" s="3">
        <f>G79/G91*100</f>
        <v>11.627906976744185</v>
      </c>
      <c r="J79" s="4" t="s">
        <v>9</v>
      </c>
      <c r="K79" s="4">
        <f>SUM(D80,G80)</f>
        <v>17</v>
      </c>
      <c r="L79" s="20">
        <f>K79/(G92+D92)*100</f>
        <v>19.540229885057471</v>
      </c>
    </row>
    <row r="80" spans="2:12">
      <c r="C80" t="s">
        <v>9</v>
      </c>
      <c r="D80" s="3">
        <v>3</v>
      </c>
      <c r="E80" s="3">
        <f>D80/D91*100</f>
        <v>5.1724137931034484</v>
      </c>
      <c r="F80" t="s">
        <v>9</v>
      </c>
      <c r="G80" s="3">
        <v>14</v>
      </c>
      <c r="H80" s="3">
        <f>G80/G91*100</f>
        <v>32.558139534883722</v>
      </c>
      <c r="J80" s="4" t="s">
        <v>57</v>
      </c>
      <c r="K80" s="4">
        <f t="shared" ref="K80:K85" si="0">SUM(D82,G82)</f>
        <v>3</v>
      </c>
      <c r="L80" s="20">
        <f>K80/(G92+D92)*100</f>
        <v>3.4482758620689653</v>
      </c>
    </row>
    <row r="81" spans="3:17">
      <c r="C81" t="s">
        <v>191</v>
      </c>
      <c r="D81" s="3">
        <v>0</v>
      </c>
      <c r="E81" s="3">
        <f>D81/D91*100</f>
        <v>0</v>
      </c>
      <c r="F81" t="s">
        <v>191</v>
      </c>
      <c r="G81" s="3">
        <v>2</v>
      </c>
      <c r="H81" s="3">
        <f>G81/G91*100</f>
        <v>4.6511627906976747</v>
      </c>
      <c r="J81" s="4" t="s">
        <v>61</v>
      </c>
      <c r="K81" s="4">
        <f t="shared" si="0"/>
        <v>5</v>
      </c>
      <c r="L81" s="20">
        <f>K81/(G92+D92)*100</f>
        <v>5.7471264367816088</v>
      </c>
    </row>
    <row r="82" spans="3:17">
      <c r="C82" t="s">
        <v>57</v>
      </c>
      <c r="D82" s="3">
        <v>0</v>
      </c>
      <c r="E82" s="3">
        <f>D82/D91*100</f>
        <v>0</v>
      </c>
      <c r="F82" t="s">
        <v>57</v>
      </c>
      <c r="G82" s="3">
        <v>3</v>
      </c>
      <c r="H82" s="3">
        <f>G82/G91*100</f>
        <v>6.9767441860465116</v>
      </c>
      <c r="J82" s="4" t="s">
        <v>207</v>
      </c>
      <c r="K82" s="4">
        <f t="shared" si="0"/>
        <v>5</v>
      </c>
      <c r="L82" s="20">
        <f>K82/(G92+D92)*100</f>
        <v>5.7471264367816088</v>
      </c>
    </row>
    <row r="83" spans="3:17">
      <c r="C83" t="s">
        <v>61</v>
      </c>
      <c r="D83" s="3">
        <v>5</v>
      </c>
      <c r="E83" s="3">
        <f>D83/D91*100</f>
        <v>8.6206896551724146</v>
      </c>
      <c r="F83" t="s">
        <v>61</v>
      </c>
      <c r="G83" s="3">
        <v>0</v>
      </c>
      <c r="H83" s="3">
        <f>G83/G91*100</f>
        <v>0</v>
      </c>
      <c r="J83" s="4" t="s">
        <v>190</v>
      </c>
      <c r="K83" s="4">
        <f t="shared" si="0"/>
        <v>14</v>
      </c>
      <c r="L83" s="20">
        <f>K83/(G92+D92)*100</f>
        <v>16.091954022988507</v>
      </c>
    </row>
    <row r="84" spans="3:17">
      <c r="C84" t="s">
        <v>189</v>
      </c>
      <c r="D84" s="3">
        <v>5</v>
      </c>
      <c r="E84" s="3">
        <f>D84/D91*100</f>
        <v>8.6206896551724146</v>
      </c>
      <c r="F84" t="s">
        <v>189</v>
      </c>
      <c r="G84" s="3">
        <v>0</v>
      </c>
      <c r="H84" s="3">
        <f>G84/G91*100</f>
        <v>0</v>
      </c>
      <c r="J84" s="4" t="s">
        <v>193</v>
      </c>
      <c r="K84" s="4">
        <f t="shared" si="0"/>
        <v>1</v>
      </c>
      <c r="L84" s="20">
        <f>K84/(G92+D92)*100</f>
        <v>1.1494252873563218</v>
      </c>
    </row>
    <row r="85" spans="3:17">
      <c r="C85" t="s">
        <v>190</v>
      </c>
      <c r="D85" s="3">
        <v>14</v>
      </c>
      <c r="E85" s="3">
        <f>D85/D91*100</f>
        <v>24.137931034482758</v>
      </c>
      <c r="F85" t="s">
        <v>190</v>
      </c>
      <c r="G85" s="3">
        <v>0</v>
      </c>
      <c r="H85" s="3">
        <f>G85/G91*100</f>
        <v>0</v>
      </c>
      <c r="J85" s="4" t="s">
        <v>7</v>
      </c>
      <c r="K85" s="4">
        <f t="shared" si="0"/>
        <v>9</v>
      </c>
      <c r="L85" s="20">
        <f>K85/(G92+D92)*100</f>
        <v>10.344827586206897</v>
      </c>
    </row>
    <row r="86" spans="3:17">
      <c r="C86" t="s">
        <v>193</v>
      </c>
      <c r="D86" s="3">
        <v>0</v>
      </c>
      <c r="E86" s="3">
        <f>D86/D91*100</f>
        <v>0</v>
      </c>
      <c r="F86" t="s">
        <v>193</v>
      </c>
      <c r="G86" s="3">
        <v>1</v>
      </c>
      <c r="H86" s="3">
        <f>G86/G91*100</f>
        <v>2.3255813953488373</v>
      </c>
      <c r="J86" s="4" t="s">
        <v>197</v>
      </c>
      <c r="K86" s="4">
        <f t="shared" ref="K86" si="1">SUM(D88,G88)</f>
        <v>2</v>
      </c>
      <c r="L86" s="20">
        <f>K86/(G92+D92)*100</f>
        <v>2.2988505747126435</v>
      </c>
    </row>
    <row r="87" spans="3:17">
      <c r="C87" t="s">
        <v>7</v>
      </c>
      <c r="D87" s="3">
        <v>4</v>
      </c>
      <c r="E87" s="3">
        <f>D87/D91*100</f>
        <v>6.8965517241379306</v>
      </c>
      <c r="F87" t="s">
        <v>7</v>
      </c>
      <c r="G87" s="3">
        <v>5</v>
      </c>
      <c r="H87" s="3">
        <f>G87/G91*100</f>
        <v>11.627906976744185</v>
      </c>
      <c r="L87" s="19"/>
    </row>
    <row r="88" spans="3:17">
      <c r="C88" t="s">
        <v>197</v>
      </c>
      <c r="D88" s="3">
        <v>2</v>
      </c>
      <c r="E88" s="3">
        <f>D88/D91*100</f>
        <v>3.4482758620689653</v>
      </c>
      <c r="F88" t="s">
        <v>197</v>
      </c>
      <c r="G88" s="3">
        <v>0</v>
      </c>
      <c r="H88" s="3">
        <f>G88/G91*100</f>
        <v>0</v>
      </c>
      <c r="L88" s="19"/>
    </row>
    <row r="89" spans="3:17">
      <c r="J89" s="35" t="s">
        <v>208</v>
      </c>
      <c r="K89" s="35"/>
      <c r="L89" s="35"/>
      <c r="M89" s="35"/>
      <c r="N89" s="35"/>
      <c r="O89" s="35"/>
      <c r="P89" s="35"/>
      <c r="Q89" s="18"/>
    </row>
    <row r="90" spans="3:17">
      <c r="J90" s="21" t="s">
        <v>214</v>
      </c>
      <c r="K90" s="21" t="s">
        <v>216</v>
      </c>
      <c r="L90" s="21" t="s">
        <v>217</v>
      </c>
      <c r="M90" s="21" t="s">
        <v>218</v>
      </c>
      <c r="N90" s="21" t="s">
        <v>219</v>
      </c>
      <c r="O90" s="21" t="s">
        <v>220</v>
      </c>
      <c r="P90" s="21" t="s">
        <v>221</v>
      </c>
      <c r="Q90" s="3"/>
    </row>
    <row r="91" spans="3:17">
      <c r="C91" t="s">
        <v>196</v>
      </c>
      <c r="D91" s="3">
        <f>SUM(D76:D88)</f>
        <v>58</v>
      </c>
      <c r="F91" t="s">
        <v>196</v>
      </c>
      <c r="G91" s="3">
        <f>SUM(G76:G88)</f>
        <v>43</v>
      </c>
      <c r="J91" s="22" t="s">
        <v>8</v>
      </c>
      <c r="K91" s="22">
        <v>1</v>
      </c>
      <c r="L91" s="22">
        <v>1</v>
      </c>
      <c r="M91" s="22">
        <v>2</v>
      </c>
      <c r="N91" s="22">
        <v>3</v>
      </c>
      <c r="O91" s="22">
        <v>1</v>
      </c>
      <c r="P91" s="22">
        <v>1</v>
      </c>
    </row>
    <row r="92" spans="3:17">
      <c r="C92" t="s">
        <v>213</v>
      </c>
      <c r="D92" s="3">
        <f>SUM(D76,D77,D79,D80,D82,D83,D84,D85,D87,D86,D88)</f>
        <v>58</v>
      </c>
      <c r="F92" t="s">
        <v>213</v>
      </c>
      <c r="G92" s="3">
        <f>SUM(G76,G77,G79,G80,G82,G83,G84,G85,G86,G87,G88)</f>
        <v>29</v>
      </c>
      <c r="J92" s="22" t="s">
        <v>6</v>
      </c>
      <c r="K92" s="22">
        <v>16</v>
      </c>
      <c r="L92" s="22">
        <v>17</v>
      </c>
      <c r="M92" s="22">
        <v>18</v>
      </c>
      <c r="N92" s="22">
        <v>20</v>
      </c>
      <c r="O92" s="22">
        <v>22</v>
      </c>
      <c r="P92" s="22">
        <v>24</v>
      </c>
    </row>
    <row r="93" spans="3:17">
      <c r="J93" s="22" t="s">
        <v>209</v>
      </c>
      <c r="K93" s="22">
        <v>21</v>
      </c>
      <c r="L93" s="22">
        <v>20</v>
      </c>
      <c r="M93" s="22">
        <v>19</v>
      </c>
      <c r="N93" s="22">
        <v>18</v>
      </c>
      <c r="O93" s="22">
        <v>18</v>
      </c>
      <c r="P93" s="22">
        <v>18</v>
      </c>
    </row>
    <row r="94" spans="3:17">
      <c r="J94" s="22" t="s">
        <v>210</v>
      </c>
      <c r="K94" s="22">
        <v>5</v>
      </c>
      <c r="L94" s="22">
        <v>5</v>
      </c>
      <c r="M94" s="22">
        <v>5</v>
      </c>
      <c r="N94" s="22">
        <v>5</v>
      </c>
      <c r="O94" s="22">
        <v>6</v>
      </c>
      <c r="P94" s="22">
        <v>8</v>
      </c>
    </row>
    <row r="95" spans="3:17">
      <c r="J95" s="22" t="s">
        <v>190</v>
      </c>
      <c r="K95" s="22">
        <v>15</v>
      </c>
      <c r="L95" s="22">
        <v>15</v>
      </c>
      <c r="M95" s="22">
        <v>15</v>
      </c>
      <c r="N95" s="22">
        <v>15</v>
      </c>
      <c r="O95" s="22">
        <v>13</v>
      </c>
      <c r="P95" s="22">
        <v>11</v>
      </c>
    </row>
    <row r="96" spans="3:17">
      <c r="J96" s="22" t="s">
        <v>189</v>
      </c>
      <c r="K96" s="22">
        <v>4</v>
      </c>
      <c r="L96" s="22">
        <v>5</v>
      </c>
      <c r="M96" s="22">
        <v>5</v>
      </c>
      <c r="N96" s="22">
        <v>5</v>
      </c>
      <c r="O96" s="22">
        <v>4</v>
      </c>
      <c r="P96" s="22">
        <v>3</v>
      </c>
    </row>
    <row r="97" spans="10:17">
      <c r="J97" s="22" t="s">
        <v>62</v>
      </c>
      <c r="K97" s="22">
        <v>9</v>
      </c>
      <c r="L97" s="22">
        <v>9</v>
      </c>
      <c r="M97" s="22">
        <v>9</v>
      </c>
      <c r="N97" s="22">
        <v>9</v>
      </c>
      <c r="O97" s="22">
        <v>9</v>
      </c>
      <c r="P97" s="22">
        <v>9</v>
      </c>
    </row>
    <row r="98" spans="10:17">
      <c r="J98" s="22" t="s">
        <v>211</v>
      </c>
      <c r="K98" s="22">
        <v>15</v>
      </c>
      <c r="L98" s="22">
        <v>15</v>
      </c>
      <c r="M98" s="22">
        <v>15</v>
      </c>
      <c r="N98" s="22">
        <v>15</v>
      </c>
      <c r="O98" s="22">
        <v>14</v>
      </c>
      <c r="P98" s="22">
        <v>13</v>
      </c>
    </row>
    <row r="99" spans="10:17">
      <c r="J99" s="22" t="s">
        <v>7</v>
      </c>
      <c r="K99" s="22">
        <v>2</v>
      </c>
      <c r="L99" s="22">
        <v>4</v>
      </c>
      <c r="M99" s="22">
        <v>6</v>
      </c>
      <c r="N99" s="22">
        <v>7</v>
      </c>
      <c r="O99" s="22">
        <v>10</v>
      </c>
      <c r="P99" s="22">
        <v>11</v>
      </c>
    </row>
    <row r="100" spans="10:17">
      <c r="J100" s="22" t="s">
        <v>193</v>
      </c>
      <c r="K100" s="22">
        <v>8</v>
      </c>
      <c r="L100" s="22">
        <v>6</v>
      </c>
      <c r="M100" s="22">
        <v>3</v>
      </c>
      <c r="N100" s="22">
        <v>1</v>
      </c>
      <c r="O100" s="22">
        <v>1</v>
      </c>
      <c r="P100" s="22">
        <v>1</v>
      </c>
    </row>
    <row r="101" spans="10:17">
      <c r="J101" s="22" t="s">
        <v>57</v>
      </c>
      <c r="K101" s="22">
        <v>4</v>
      </c>
      <c r="L101" s="22">
        <v>3</v>
      </c>
      <c r="M101" s="22">
        <v>3</v>
      </c>
      <c r="N101" s="22">
        <v>2</v>
      </c>
      <c r="O101" s="22">
        <v>2</v>
      </c>
      <c r="P101" s="22">
        <v>1</v>
      </c>
    </row>
    <row r="102" spans="10:17">
      <c r="J102" s="27" t="s">
        <v>212</v>
      </c>
      <c r="K102" s="27">
        <f t="shared" ref="K102:P102" si="2">100-SUM(K91:K101)</f>
        <v>0</v>
      </c>
      <c r="L102" s="27">
        <f t="shared" si="2"/>
        <v>0</v>
      </c>
      <c r="M102" s="27">
        <f t="shared" si="2"/>
        <v>0</v>
      </c>
      <c r="N102" s="27">
        <f t="shared" si="2"/>
        <v>0</v>
      </c>
      <c r="O102" s="27">
        <f t="shared" si="2"/>
        <v>0</v>
      </c>
      <c r="P102" s="27">
        <f t="shared" si="2"/>
        <v>0</v>
      </c>
    </row>
    <row r="103" spans="10:17">
      <c r="J103" s="17"/>
      <c r="K103" s="17"/>
      <c r="L103" s="17"/>
      <c r="M103" s="17"/>
      <c r="N103" s="17"/>
      <c r="O103" s="17"/>
      <c r="P103" s="17"/>
    </row>
    <row r="104" spans="10:17" ht="15" customHeight="1">
      <c r="J104" s="36" t="s">
        <v>215</v>
      </c>
      <c r="K104" s="22" t="s">
        <v>8</v>
      </c>
      <c r="L104" s="23">
        <f t="shared" ref="L104:Q114" si="3">K91/100*400</f>
        <v>4</v>
      </c>
      <c r="M104" s="23">
        <f t="shared" si="3"/>
        <v>4</v>
      </c>
      <c r="N104" s="23">
        <f t="shared" si="3"/>
        <v>8</v>
      </c>
      <c r="O104" s="23">
        <f t="shared" si="3"/>
        <v>12</v>
      </c>
      <c r="P104" s="23">
        <f t="shared" si="3"/>
        <v>4</v>
      </c>
      <c r="Q104" s="23">
        <f t="shared" si="3"/>
        <v>4</v>
      </c>
    </row>
    <row r="105" spans="10:17">
      <c r="J105" s="36"/>
      <c r="K105" s="22" t="s">
        <v>6</v>
      </c>
      <c r="L105" s="23">
        <f t="shared" si="3"/>
        <v>64</v>
      </c>
      <c r="M105" s="23">
        <f t="shared" si="3"/>
        <v>68</v>
      </c>
      <c r="N105" s="23">
        <f t="shared" si="3"/>
        <v>72</v>
      </c>
      <c r="O105" s="23">
        <f t="shared" si="3"/>
        <v>80</v>
      </c>
      <c r="P105" s="23">
        <f t="shared" si="3"/>
        <v>88</v>
      </c>
      <c r="Q105" s="23">
        <f t="shared" si="3"/>
        <v>96</v>
      </c>
    </row>
    <row r="106" spans="10:17">
      <c r="J106" s="36"/>
      <c r="K106" s="22" t="s">
        <v>209</v>
      </c>
      <c r="L106" s="23">
        <f t="shared" si="3"/>
        <v>84</v>
      </c>
      <c r="M106" s="23">
        <f t="shared" si="3"/>
        <v>80</v>
      </c>
      <c r="N106" s="23">
        <f t="shared" si="3"/>
        <v>76</v>
      </c>
      <c r="O106" s="23">
        <f t="shared" si="3"/>
        <v>72</v>
      </c>
      <c r="P106" s="23">
        <f t="shared" si="3"/>
        <v>72</v>
      </c>
      <c r="Q106" s="23">
        <f t="shared" si="3"/>
        <v>72</v>
      </c>
    </row>
    <row r="107" spans="10:17">
      <c r="J107" s="36"/>
      <c r="K107" s="22" t="s">
        <v>210</v>
      </c>
      <c r="L107" s="23">
        <f t="shared" si="3"/>
        <v>20</v>
      </c>
      <c r="M107" s="23">
        <f t="shared" si="3"/>
        <v>20</v>
      </c>
      <c r="N107" s="23">
        <f t="shared" si="3"/>
        <v>20</v>
      </c>
      <c r="O107" s="23">
        <f t="shared" si="3"/>
        <v>20</v>
      </c>
      <c r="P107" s="23">
        <f t="shared" si="3"/>
        <v>24</v>
      </c>
      <c r="Q107" s="23">
        <f t="shared" si="3"/>
        <v>32</v>
      </c>
    </row>
    <row r="108" spans="10:17">
      <c r="J108" s="36"/>
      <c r="K108" s="22" t="s">
        <v>190</v>
      </c>
      <c r="L108" s="23">
        <f t="shared" si="3"/>
        <v>60</v>
      </c>
      <c r="M108" s="23">
        <f t="shared" si="3"/>
        <v>60</v>
      </c>
      <c r="N108" s="23">
        <f t="shared" si="3"/>
        <v>60</v>
      </c>
      <c r="O108" s="23">
        <f t="shared" si="3"/>
        <v>60</v>
      </c>
      <c r="P108" s="23">
        <f t="shared" si="3"/>
        <v>52</v>
      </c>
      <c r="Q108" s="23">
        <f t="shared" si="3"/>
        <v>44</v>
      </c>
    </row>
    <row r="109" spans="10:17">
      <c r="J109" s="36"/>
      <c r="K109" s="22" t="s">
        <v>189</v>
      </c>
      <c r="L109" s="23">
        <f t="shared" si="3"/>
        <v>16</v>
      </c>
      <c r="M109" s="23">
        <f t="shared" si="3"/>
        <v>20</v>
      </c>
      <c r="N109" s="23">
        <f t="shared" si="3"/>
        <v>20</v>
      </c>
      <c r="O109" s="23">
        <f t="shared" si="3"/>
        <v>20</v>
      </c>
      <c r="P109" s="23">
        <f t="shared" si="3"/>
        <v>16</v>
      </c>
      <c r="Q109" s="23">
        <f t="shared" si="3"/>
        <v>12</v>
      </c>
    </row>
    <row r="110" spans="10:17">
      <c r="J110" s="36"/>
      <c r="K110" s="22" t="s">
        <v>62</v>
      </c>
      <c r="L110" s="23">
        <f t="shared" si="3"/>
        <v>36</v>
      </c>
      <c r="M110" s="23">
        <f t="shared" si="3"/>
        <v>36</v>
      </c>
      <c r="N110" s="23">
        <f t="shared" si="3"/>
        <v>36</v>
      </c>
      <c r="O110" s="23">
        <f t="shared" si="3"/>
        <v>36</v>
      </c>
      <c r="P110" s="23">
        <f t="shared" si="3"/>
        <v>36</v>
      </c>
      <c r="Q110" s="23">
        <f t="shared" si="3"/>
        <v>36</v>
      </c>
    </row>
    <row r="111" spans="10:17">
      <c r="J111" s="36"/>
      <c r="K111" s="22" t="s">
        <v>206</v>
      </c>
      <c r="L111" s="23">
        <f t="shared" si="3"/>
        <v>60</v>
      </c>
      <c r="M111" s="23">
        <f t="shared" si="3"/>
        <v>60</v>
      </c>
      <c r="N111" s="23">
        <f t="shared" si="3"/>
        <v>60</v>
      </c>
      <c r="O111" s="23">
        <f t="shared" si="3"/>
        <v>60</v>
      </c>
      <c r="P111" s="23">
        <f t="shared" si="3"/>
        <v>56.000000000000007</v>
      </c>
      <c r="Q111" s="23">
        <f t="shared" si="3"/>
        <v>52</v>
      </c>
    </row>
    <row r="112" spans="10:17">
      <c r="J112" s="36"/>
      <c r="K112" s="22" t="s">
        <v>7</v>
      </c>
      <c r="L112" s="23">
        <f t="shared" si="3"/>
        <v>8</v>
      </c>
      <c r="M112" s="23">
        <f t="shared" si="3"/>
        <v>16</v>
      </c>
      <c r="N112" s="23">
        <f t="shared" si="3"/>
        <v>24</v>
      </c>
      <c r="O112" s="23">
        <f t="shared" si="3"/>
        <v>28.000000000000004</v>
      </c>
      <c r="P112" s="23">
        <f t="shared" si="3"/>
        <v>40</v>
      </c>
      <c r="Q112" s="23">
        <f t="shared" si="3"/>
        <v>44</v>
      </c>
    </row>
    <row r="113" spans="10:17">
      <c r="J113" s="36"/>
      <c r="K113" s="22" t="s">
        <v>193</v>
      </c>
      <c r="L113" s="23">
        <f t="shared" si="3"/>
        <v>32</v>
      </c>
      <c r="M113" s="23">
        <f t="shared" si="3"/>
        <v>24</v>
      </c>
      <c r="N113" s="23">
        <f t="shared" si="3"/>
        <v>12</v>
      </c>
      <c r="O113" s="23">
        <f t="shared" si="3"/>
        <v>4</v>
      </c>
      <c r="P113" s="23">
        <f t="shared" si="3"/>
        <v>4</v>
      </c>
      <c r="Q113" s="23">
        <f t="shared" si="3"/>
        <v>4</v>
      </c>
    </row>
    <row r="114" spans="10:17">
      <c r="J114" s="36"/>
      <c r="K114" s="22" t="s">
        <v>57</v>
      </c>
      <c r="L114" s="23">
        <f t="shared" si="3"/>
        <v>16</v>
      </c>
      <c r="M114" s="23">
        <f t="shared" si="3"/>
        <v>12</v>
      </c>
      <c r="N114" s="23">
        <f t="shared" si="3"/>
        <v>12</v>
      </c>
      <c r="O114" s="23">
        <f t="shared" si="3"/>
        <v>8</v>
      </c>
      <c r="P114" s="23">
        <f t="shared" si="3"/>
        <v>8</v>
      </c>
      <c r="Q114" s="23">
        <f t="shared" si="3"/>
        <v>4</v>
      </c>
    </row>
    <row r="115" spans="10:17">
      <c r="J115" s="24"/>
      <c r="K115" s="25"/>
      <c r="L115" s="26"/>
      <c r="M115" s="26"/>
      <c r="N115" s="26"/>
      <c r="O115" s="26"/>
      <c r="P115" s="26"/>
      <c r="Q115" s="26"/>
    </row>
    <row r="116" spans="10:17">
      <c r="J116" s="24"/>
      <c r="K116" s="25"/>
      <c r="L116" s="23" t="s">
        <v>231</v>
      </c>
      <c r="M116" s="23" t="s">
        <v>232</v>
      </c>
      <c r="N116" s="23" t="s">
        <v>233</v>
      </c>
      <c r="O116" s="23" t="s">
        <v>234</v>
      </c>
      <c r="P116" s="23" t="s">
        <v>235</v>
      </c>
      <c r="Q116" s="23" t="s">
        <v>236</v>
      </c>
    </row>
    <row r="117" spans="10:17">
      <c r="J117" s="28" t="s">
        <v>222</v>
      </c>
      <c r="K117" s="22" t="s">
        <v>223</v>
      </c>
      <c r="L117" s="34" t="s">
        <v>237</v>
      </c>
      <c r="M117" s="34"/>
      <c r="N117" s="34"/>
      <c r="O117" s="34"/>
      <c r="P117" s="34"/>
      <c r="Q117" s="34"/>
    </row>
    <row r="118" spans="10:17">
      <c r="J118" s="22"/>
      <c r="K118" s="23" t="s">
        <v>206</v>
      </c>
      <c r="L118" s="23">
        <f t="shared" ref="L118:Q118" si="4">L111</f>
        <v>60</v>
      </c>
      <c r="M118" s="23">
        <f t="shared" si="4"/>
        <v>60</v>
      </c>
      <c r="N118" s="23">
        <f t="shared" si="4"/>
        <v>60</v>
      </c>
      <c r="O118" s="23">
        <f t="shared" si="4"/>
        <v>60</v>
      </c>
      <c r="P118" s="23">
        <f t="shared" si="4"/>
        <v>56.000000000000007</v>
      </c>
      <c r="Q118" s="23">
        <f t="shared" si="4"/>
        <v>52</v>
      </c>
    </row>
    <row r="119" spans="10:17">
      <c r="J119" s="22"/>
      <c r="K119" s="22" t="s">
        <v>210</v>
      </c>
      <c r="L119" s="23">
        <f t="shared" ref="L119:Q119" si="5">L118+L107</f>
        <v>80</v>
      </c>
      <c r="M119" s="23">
        <f t="shared" si="5"/>
        <v>80</v>
      </c>
      <c r="N119" s="23">
        <f t="shared" si="5"/>
        <v>80</v>
      </c>
      <c r="O119" s="23">
        <f t="shared" si="5"/>
        <v>80</v>
      </c>
      <c r="P119" s="23">
        <f t="shared" si="5"/>
        <v>80</v>
      </c>
      <c r="Q119" s="23">
        <f t="shared" si="5"/>
        <v>84</v>
      </c>
    </row>
    <row r="120" spans="10:17">
      <c r="J120" s="22" t="s">
        <v>224</v>
      </c>
      <c r="K120" s="22" t="s">
        <v>62</v>
      </c>
      <c r="L120" s="23">
        <f t="shared" ref="L120:Q120" si="6">L119+L110</f>
        <v>116</v>
      </c>
      <c r="M120" s="23">
        <f t="shared" si="6"/>
        <v>116</v>
      </c>
      <c r="N120" s="23">
        <f t="shared" si="6"/>
        <v>116</v>
      </c>
      <c r="O120" s="23">
        <f t="shared" si="6"/>
        <v>116</v>
      </c>
      <c r="P120" s="23">
        <f t="shared" si="6"/>
        <v>116</v>
      </c>
      <c r="Q120" s="23">
        <f t="shared" si="6"/>
        <v>120</v>
      </c>
    </row>
    <row r="121" spans="10:17">
      <c r="J121" s="22" t="s">
        <v>190</v>
      </c>
      <c r="K121" s="22" t="s">
        <v>190</v>
      </c>
      <c r="L121" s="23">
        <f t="shared" ref="L121:Q122" si="7">L120+L108</f>
        <v>176</v>
      </c>
      <c r="M121" s="23">
        <f t="shared" si="7"/>
        <v>176</v>
      </c>
      <c r="N121" s="23">
        <f t="shared" si="7"/>
        <v>176</v>
      </c>
      <c r="O121" s="23">
        <f t="shared" si="7"/>
        <v>176</v>
      </c>
      <c r="P121" s="23">
        <f t="shared" si="7"/>
        <v>168</v>
      </c>
      <c r="Q121" s="23">
        <f t="shared" si="7"/>
        <v>164</v>
      </c>
    </row>
    <row r="122" spans="10:17">
      <c r="J122" s="22" t="s">
        <v>225</v>
      </c>
      <c r="K122" s="22" t="s">
        <v>207</v>
      </c>
      <c r="L122" s="23">
        <f t="shared" si="7"/>
        <v>192</v>
      </c>
      <c r="M122" s="23">
        <f t="shared" si="7"/>
        <v>196</v>
      </c>
      <c r="N122" s="23">
        <f t="shared" si="7"/>
        <v>196</v>
      </c>
      <c r="O122" s="23">
        <f t="shared" si="7"/>
        <v>196</v>
      </c>
      <c r="P122" s="23">
        <f t="shared" si="7"/>
        <v>184</v>
      </c>
      <c r="Q122" s="23">
        <f t="shared" si="7"/>
        <v>176</v>
      </c>
    </row>
    <row r="123" spans="10:17">
      <c r="J123" s="22" t="s">
        <v>193</v>
      </c>
      <c r="K123" s="22" t="s">
        <v>193</v>
      </c>
      <c r="L123" s="23">
        <f t="shared" ref="L123:Q123" si="8">L122+L113</f>
        <v>224</v>
      </c>
      <c r="M123" s="23">
        <f t="shared" si="8"/>
        <v>220</v>
      </c>
      <c r="N123" s="23">
        <f t="shared" si="8"/>
        <v>208</v>
      </c>
      <c r="O123" s="23">
        <f t="shared" si="8"/>
        <v>200</v>
      </c>
      <c r="P123" s="23">
        <f t="shared" si="8"/>
        <v>188</v>
      </c>
      <c r="Q123" s="23">
        <f t="shared" si="8"/>
        <v>180</v>
      </c>
    </row>
    <row r="124" spans="10:17">
      <c r="J124" s="22" t="s">
        <v>226</v>
      </c>
      <c r="K124" s="22" t="s">
        <v>8</v>
      </c>
      <c r="L124" s="23">
        <f t="shared" ref="L124:Q124" si="9">L123+L104</f>
        <v>228</v>
      </c>
      <c r="M124" s="23">
        <f t="shared" si="9"/>
        <v>224</v>
      </c>
      <c r="N124" s="23">
        <f t="shared" si="9"/>
        <v>216</v>
      </c>
      <c r="O124" s="23">
        <f t="shared" si="9"/>
        <v>212</v>
      </c>
      <c r="P124" s="23">
        <f t="shared" si="9"/>
        <v>192</v>
      </c>
      <c r="Q124" s="23">
        <f t="shared" si="9"/>
        <v>184</v>
      </c>
    </row>
    <row r="125" spans="10:17">
      <c r="J125" s="22" t="s">
        <v>227</v>
      </c>
      <c r="K125" s="22" t="s">
        <v>7</v>
      </c>
      <c r="L125" s="23">
        <f t="shared" ref="L125:Q125" si="10">L124+L112</f>
        <v>236</v>
      </c>
      <c r="M125" s="23">
        <f t="shared" si="10"/>
        <v>240</v>
      </c>
      <c r="N125" s="23">
        <f t="shared" si="10"/>
        <v>240</v>
      </c>
      <c r="O125" s="23">
        <f t="shared" si="10"/>
        <v>240</v>
      </c>
      <c r="P125" s="23">
        <f t="shared" si="10"/>
        <v>232</v>
      </c>
      <c r="Q125" s="23">
        <f t="shared" si="10"/>
        <v>228</v>
      </c>
    </row>
    <row r="126" spans="10:17">
      <c r="J126" s="22" t="s">
        <v>228</v>
      </c>
      <c r="K126" s="22" t="s">
        <v>6</v>
      </c>
      <c r="L126" s="23">
        <f t="shared" ref="L126:Q127" si="11">L125+L105</f>
        <v>300</v>
      </c>
      <c r="M126" s="23">
        <f t="shared" si="11"/>
        <v>308</v>
      </c>
      <c r="N126" s="23">
        <f t="shared" si="11"/>
        <v>312</v>
      </c>
      <c r="O126" s="23">
        <f t="shared" si="11"/>
        <v>320</v>
      </c>
      <c r="P126" s="23">
        <f t="shared" si="11"/>
        <v>320</v>
      </c>
      <c r="Q126" s="23">
        <f t="shared" si="11"/>
        <v>324</v>
      </c>
    </row>
    <row r="127" spans="10:17">
      <c r="J127" s="22" t="s">
        <v>229</v>
      </c>
      <c r="K127" s="22" t="s">
        <v>9</v>
      </c>
      <c r="L127" s="23">
        <f t="shared" si="11"/>
        <v>384</v>
      </c>
      <c r="M127" s="23">
        <f t="shared" si="11"/>
        <v>388</v>
      </c>
      <c r="N127" s="23">
        <f t="shared" si="11"/>
        <v>388</v>
      </c>
      <c r="O127" s="23">
        <f t="shared" si="11"/>
        <v>392</v>
      </c>
      <c r="P127" s="23">
        <f t="shared" si="11"/>
        <v>392</v>
      </c>
      <c r="Q127" s="23">
        <f t="shared" si="11"/>
        <v>396</v>
      </c>
    </row>
    <row r="128" spans="10:17">
      <c r="J128" s="22" t="s">
        <v>230</v>
      </c>
      <c r="K128" s="22" t="s">
        <v>57</v>
      </c>
      <c r="L128" s="23">
        <f t="shared" ref="L128:Q128" si="12">L127+L114</f>
        <v>400</v>
      </c>
      <c r="M128" s="23">
        <f t="shared" si="12"/>
        <v>400</v>
      </c>
      <c r="N128" s="23">
        <f t="shared" si="12"/>
        <v>400</v>
      </c>
      <c r="O128" s="23">
        <f t="shared" si="12"/>
        <v>400</v>
      </c>
      <c r="P128" s="23">
        <f t="shared" si="12"/>
        <v>400</v>
      </c>
      <c r="Q128" s="23">
        <f t="shared" si="12"/>
        <v>400</v>
      </c>
    </row>
  </sheetData>
  <mergeCells count="4">
    <mergeCell ref="L117:Q117"/>
    <mergeCell ref="J89:P89"/>
    <mergeCell ref="J74:L74"/>
    <mergeCell ref="J104:J114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61"/>
  <sheetViews>
    <sheetView topLeftCell="E55" workbookViewId="0">
      <selection activeCell="D16" sqref="D16"/>
    </sheetView>
  </sheetViews>
  <sheetFormatPr defaultRowHeight="15"/>
  <cols>
    <col min="2" max="2" width="11.85546875" bestFit="1" customWidth="1"/>
    <col min="3" max="3" width="51.28515625" bestFit="1" customWidth="1"/>
    <col min="4" max="4" width="22.140625" bestFit="1" customWidth="1"/>
    <col min="5" max="5" width="34.42578125" customWidth="1"/>
    <col min="6" max="6" width="50.28515625" customWidth="1"/>
    <col min="7" max="7" width="18.7109375" bestFit="1" customWidth="1"/>
    <col min="8" max="8" width="35.28515625" customWidth="1"/>
  </cols>
  <sheetData>
    <row r="1" spans="2:7">
      <c r="B1" t="s">
        <v>0</v>
      </c>
      <c r="C1" t="s">
        <v>38</v>
      </c>
      <c r="D1" s="3" t="s">
        <v>20</v>
      </c>
      <c r="E1" s="3"/>
      <c r="F1" t="s">
        <v>39</v>
      </c>
      <c r="G1" s="3" t="s">
        <v>20</v>
      </c>
    </row>
    <row r="2" spans="2:7">
      <c r="B2">
        <v>7</v>
      </c>
      <c r="C2" t="s">
        <v>49</v>
      </c>
      <c r="D2" s="3" t="s">
        <v>62</v>
      </c>
      <c r="E2" s="3"/>
      <c r="G2" s="3"/>
    </row>
    <row r="3" spans="2:7">
      <c r="C3" t="s">
        <v>50</v>
      </c>
      <c r="D3" s="3" t="s">
        <v>131</v>
      </c>
      <c r="E3" s="3"/>
      <c r="G3" s="3"/>
    </row>
    <row r="4" spans="2:7">
      <c r="B4">
        <v>8</v>
      </c>
      <c r="C4" t="s">
        <v>61</v>
      </c>
      <c r="D4" s="3" t="s">
        <v>61</v>
      </c>
      <c r="E4" s="3"/>
      <c r="F4" t="s">
        <v>57</v>
      </c>
      <c r="G4" s="3" t="s">
        <v>57</v>
      </c>
    </row>
    <row r="5" spans="2:7">
      <c r="C5" t="s">
        <v>62</v>
      </c>
      <c r="D5" s="3" t="s">
        <v>62</v>
      </c>
      <c r="E5" s="3"/>
      <c r="F5" t="s">
        <v>58</v>
      </c>
      <c r="G5" s="3" t="s">
        <v>57</v>
      </c>
    </row>
    <row r="6" spans="2:7">
      <c r="C6" t="s">
        <v>67</v>
      </c>
      <c r="D6" s="3" t="s">
        <v>62</v>
      </c>
      <c r="E6" s="3"/>
      <c r="F6" t="s">
        <v>68</v>
      </c>
      <c r="G6" s="3" t="s">
        <v>132</v>
      </c>
    </row>
    <row r="7" spans="2:7">
      <c r="C7" t="s">
        <v>63</v>
      </c>
      <c r="D7" s="3" t="s">
        <v>131</v>
      </c>
      <c r="E7" s="3"/>
      <c r="F7" t="s">
        <v>59</v>
      </c>
      <c r="G7" s="3" t="s">
        <v>132</v>
      </c>
    </row>
    <row r="8" spans="2:7">
      <c r="C8" t="s">
        <v>65</v>
      </c>
      <c r="D8" s="3" t="s">
        <v>190</v>
      </c>
      <c r="E8" s="3"/>
      <c r="F8" t="s">
        <v>60</v>
      </c>
      <c r="G8" s="3" t="s">
        <v>9</v>
      </c>
    </row>
    <row r="9" spans="2:7">
      <c r="C9" t="s">
        <v>64</v>
      </c>
      <c r="D9" s="3" t="s">
        <v>7</v>
      </c>
      <c r="E9" s="3"/>
      <c r="F9" t="s">
        <v>192</v>
      </c>
      <c r="G9" s="3" t="s">
        <v>9</v>
      </c>
    </row>
    <row r="10" spans="2:7">
      <c r="C10" t="s">
        <v>66</v>
      </c>
      <c r="D10" s="3" t="s">
        <v>6</v>
      </c>
      <c r="E10" s="3"/>
      <c r="G10" s="3"/>
    </row>
    <row r="11" spans="2:7">
      <c r="B11">
        <v>9</v>
      </c>
      <c r="C11" t="s">
        <v>76</v>
      </c>
      <c r="D11" s="3" t="s">
        <v>189</v>
      </c>
      <c r="E11" s="3"/>
      <c r="F11" t="s">
        <v>7</v>
      </c>
      <c r="G11" s="3" t="s">
        <v>7</v>
      </c>
    </row>
    <row r="12" spans="2:7">
      <c r="C12" t="s">
        <v>77</v>
      </c>
      <c r="D12" s="3" t="s">
        <v>61</v>
      </c>
      <c r="E12" s="3"/>
      <c r="F12" t="s">
        <v>81</v>
      </c>
      <c r="G12" s="3" t="s">
        <v>9</v>
      </c>
    </row>
    <row r="13" spans="2:7">
      <c r="C13" t="s">
        <v>78</v>
      </c>
      <c r="D13" s="3" t="s">
        <v>9</v>
      </c>
      <c r="E13" s="3"/>
      <c r="F13" t="s">
        <v>83</v>
      </c>
      <c r="G13" s="3" t="s">
        <v>9</v>
      </c>
    </row>
    <row r="14" spans="2:7">
      <c r="C14" t="s">
        <v>65</v>
      </c>
      <c r="D14" s="3" t="s">
        <v>190</v>
      </c>
      <c r="E14" s="3"/>
      <c r="F14" t="s">
        <v>84</v>
      </c>
      <c r="G14" t="s">
        <v>62</v>
      </c>
    </row>
    <row r="15" spans="2:7">
      <c r="C15" t="s">
        <v>79</v>
      </c>
      <c r="D15" s="3" t="s">
        <v>62</v>
      </c>
      <c r="E15" s="3"/>
      <c r="F15" t="s">
        <v>87</v>
      </c>
      <c r="G15" s="3" t="s">
        <v>6</v>
      </c>
    </row>
    <row r="16" spans="2:7">
      <c r="C16" t="s">
        <v>80</v>
      </c>
      <c r="D16" s="3" t="s">
        <v>8</v>
      </c>
      <c r="E16" s="3"/>
      <c r="F16" t="s">
        <v>88</v>
      </c>
      <c r="G16" s="3" t="s">
        <v>9</v>
      </c>
    </row>
    <row r="17" spans="2:7">
      <c r="C17" t="s">
        <v>82</v>
      </c>
      <c r="D17" s="3" t="s">
        <v>61</v>
      </c>
      <c r="E17" s="3"/>
      <c r="F17" t="s">
        <v>97</v>
      </c>
      <c r="G17" s="3" t="s">
        <v>6</v>
      </c>
    </row>
    <row r="18" spans="2:7">
      <c r="C18" t="s">
        <v>85</v>
      </c>
      <c r="D18" s="3" t="s">
        <v>131</v>
      </c>
      <c r="E18" s="3"/>
      <c r="G18" s="3"/>
    </row>
    <row r="19" spans="2:7">
      <c r="C19" t="s">
        <v>86</v>
      </c>
      <c r="D19" s="3" t="s">
        <v>6</v>
      </c>
      <c r="E19" s="3"/>
      <c r="G19" s="3"/>
    </row>
    <row r="20" spans="2:7">
      <c r="B20">
        <v>10</v>
      </c>
      <c r="C20" t="s">
        <v>99</v>
      </c>
      <c r="D20" s="3" t="s">
        <v>189</v>
      </c>
      <c r="E20" s="3"/>
      <c r="F20" t="s">
        <v>102</v>
      </c>
      <c r="G20" s="3" t="s">
        <v>132</v>
      </c>
    </row>
    <row r="21" spans="2:7">
      <c r="C21" t="s">
        <v>100</v>
      </c>
      <c r="D21" s="3" t="s">
        <v>190</v>
      </c>
      <c r="E21" s="3"/>
      <c r="F21" t="s">
        <v>103</v>
      </c>
      <c r="G21" s="3" t="s">
        <v>132</v>
      </c>
    </row>
    <row r="22" spans="2:7">
      <c r="C22" t="s">
        <v>105</v>
      </c>
      <c r="D22" s="3" t="s">
        <v>194</v>
      </c>
      <c r="E22" s="3"/>
      <c r="F22" t="s">
        <v>104</v>
      </c>
      <c r="G22" t="s">
        <v>7</v>
      </c>
    </row>
    <row r="23" spans="2:7">
      <c r="C23" t="s">
        <v>101</v>
      </c>
      <c r="D23" s="3" t="s">
        <v>131</v>
      </c>
      <c r="E23" s="3"/>
      <c r="G23" s="3"/>
    </row>
    <row r="24" spans="2:7">
      <c r="C24" t="s">
        <v>106</v>
      </c>
      <c r="D24" s="3" t="s">
        <v>6</v>
      </c>
      <c r="E24" s="3"/>
      <c r="G24" s="3"/>
    </row>
    <row r="25" spans="2:7">
      <c r="C25" t="s">
        <v>63</v>
      </c>
      <c r="D25" s="3" t="s">
        <v>131</v>
      </c>
      <c r="E25" s="3"/>
      <c r="G25" s="3"/>
    </row>
    <row r="26" spans="2:7">
      <c r="C26" t="s">
        <v>108</v>
      </c>
      <c r="D26" s="3" t="s">
        <v>190</v>
      </c>
      <c r="E26" s="3"/>
      <c r="G26" s="3"/>
    </row>
    <row r="27" spans="2:7">
      <c r="C27" t="s">
        <v>107</v>
      </c>
      <c r="D27" s="3" t="s">
        <v>7</v>
      </c>
      <c r="E27" s="3"/>
      <c r="G27" s="3"/>
    </row>
    <row r="28" spans="2:7">
      <c r="B28">
        <v>14</v>
      </c>
      <c r="C28" t="s">
        <v>66</v>
      </c>
      <c r="D28" s="3" t="s">
        <v>6</v>
      </c>
      <c r="E28" s="3"/>
      <c r="F28" t="s">
        <v>139</v>
      </c>
      <c r="G28" s="3" t="s">
        <v>9</v>
      </c>
    </row>
    <row r="29" spans="2:7">
      <c r="C29" t="s">
        <v>140</v>
      </c>
      <c r="D29" s="3" t="s">
        <v>190</v>
      </c>
      <c r="E29" s="3"/>
      <c r="G29" s="3"/>
    </row>
    <row r="30" spans="2:7">
      <c r="B30">
        <v>15</v>
      </c>
      <c r="C30" t="s">
        <v>147</v>
      </c>
      <c r="D30" s="3" t="s">
        <v>62</v>
      </c>
      <c r="E30" s="3"/>
      <c r="F30" t="s">
        <v>146</v>
      </c>
      <c r="G30" s="3" t="s">
        <v>9</v>
      </c>
    </row>
    <row r="31" spans="2:7">
      <c r="D31" s="3"/>
      <c r="E31" s="3"/>
      <c r="F31" t="s">
        <v>148</v>
      </c>
      <c r="G31" s="3" t="s">
        <v>7</v>
      </c>
    </row>
    <row r="32" spans="2:7">
      <c r="B32">
        <v>16</v>
      </c>
      <c r="C32" t="s">
        <v>156</v>
      </c>
      <c r="D32" s="3" t="s">
        <v>131</v>
      </c>
      <c r="E32" s="3"/>
      <c r="F32" t="s">
        <v>146</v>
      </c>
      <c r="G32" s="3" t="s">
        <v>9</v>
      </c>
    </row>
    <row r="33" spans="2:8">
      <c r="C33" t="s">
        <v>157</v>
      </c>
      <c r="D33" s="3" t="s">
        <v>131</v>
      </c>
      <c r="E33" s="3"/>
      <c r="F33" t="s">
        <v>155</v>
      </c>
      <c r="G33" s="3" t="s">
        <v>132</v>
      </c>
    </row>
    <row r="34" spans="2:8">
      <c r="C34" t="s">
        <v>61</v>
      </c>
      <c r="D34" s="3" t="s">
        <v>61</v>
      </c>
      <c r="E34" s="3"/>
      <c r="F34" t="s">
        <v>148</v>
      </c>
      <c r="G34" s="3" t="s">
        <v>7</v>
      </c>
    </row>
    <row r="35" spans="2:8">
      <c r="D35" s="3"/>
      <c r="E35" s="3"/>
      <c r="F35" t="s">
        <v>158</v>
      </c>
      <c r="G35" s="3" t="s">
        <v>6</v>
      </c>
    </row>
    <row r="36" spans="2:8">
      <c r="B36">
        <v>18</v>
      </c>
      <c r="C36" t="s">
        <v>180</v>
      </c>
      <c r="D36" s="3" t="s">
        <v>9</v>
      </c>
      <c r="E36" s="3"/>
      <c r="F36" t="s">
        <v>58</v>
      </c>
      <c r="G36" s="3" t="s">
        <v>57</v>
      </c>
    </row>
    <row r="37" spans="2:8">
      <c r="C37" t="s">
        <v>181</v>
      </c>
      <c r="D37" s="3" t="s">
        <v>190</v>
      </c>
      <c r="E37" s="3"/>
      <c r="F37" t="s">
        <v>59</v>
      </c>
      <c r="G37" s="3" t="s">
        <v>132</v>
      </c>
    </row>
    <row r="38" spans="2:8">
      <c r="C38" t="s">
        <v>185</v>
      </c>
      <c r="D38" s="3" t="s">
        <v>6</v>
      </c>
      <c r="E38" s="3"/>
      <c r="F38" t="s">
        <v>182</v>
      </c>
      <c r="G38" s="3" t="s">
        <v>132</v>
      </c>
    </row>
    <row r="39" spans="2:8">
      <c r="C39" t="s">
        <v>188</v>
      </c>
      <c r="D39" s="3" t="s">
        <v>7</v>
      </c>
      <c r="E39" s="3"/>
      <c r="F39" t="s">
        <v>183</v>
      </c>
      <c r="G39" t="s">
        <v>191</v>
      </c>
    </row>
    <row r="40" spans="2:8">
      <c r="D40" s="3"/>
      <c r="E40" s="3"/>
      <c r="F40" t="s">
        <v>184</v>
      </c>
      <c r="G40" s="3" t="s">
        <v>190</v>
      </c>
    </row>
    <row r="41" spans="2:8">
      <c r="D41" s="3"/>
      <c r="E41" s="3"/>
      <c r="F41" t="s">
        <v>186</v>
      </c>
      <c r="G41" s="3" t="s">
        <v>6</v>
      </c>
    </row>
    <row r="42" spans="2:8">
      <c r="D42" s="3"/>
      <c r="E42" s="3"/>
      <c r="F42" t="s">
        <v>187</v>
      </c>
      <c r="G42" t="s">
        <v>191</v>
      </c>
    </row>
    <row r="44" spans="2:8">
      <c r="C44" t="s">
        <v>20</v>
      </c>
      <c r="D44" s="3" t="s">
        <v>195</v>
      </c>
      <c r="E44" s="3" t="s">
        <v>198</v>
      </c>
      <c r="F44" t="s">
        <v>20</v>
      </c>
      <c r="G44" s="3" t="s">
        <v>195</v>
      </c>
      <c r="H44" s="3" t="s">
        <v>199</v>
      </c>
    </row>
    <row r="45" spans="2:8">
      <c r="C45" t="s">
        <v>131</v>
      </c>
      <c r="D45" s="3">
        <v>7</v>
      </c>
      <c r="E45" s="3">
        <f>(D45/D60)*100</f>
        <v>18.918918918918919</v>
      </c>
      <c r="F45" t="s">
        <v>131</v>
      </c>
      <c r="G45" s="3">
        <v>0</v>
      </c>
      <c r="H45" s="3">
        <f>(G45/G60)*100</f>
        <v>0</v>
      </c>
    </row>
    <row r="46" spans="2:8">
      <c r="C46" t="s">
        <v>62</v>
      </c>
      <c r="D46" s="3">
        <v>5</v>
      </c>
      <c r="E46" s="3">
        <f>D46/D60*100</f>
        <v>13.513513513513514</v>
      </c>
      <c r="F46" t="s">
        <v>62</v>
      </c>
      <c r="G46" s="3">
        <v>1</v>
      </c>
      <c r="H46" s="3">
        <f>G46/G60*100</f>
        <v>3.4482758620689653</v>
      </c>
    </row>
    <row r="47" spans="2:8">
      <c r="C47" t="s">
        <v>132</v>
      </c>
      <c r="D47" s="3">
        <v>0</v>
      </c>
      <c r="E47" s="3">
        <f>D47/D60*100</f>
        <v>0</v>
      </c>
      <c r="F47" t="s">
        <v>132</v>
      </c>
      <c r="G47" s="3">
        <v>7</v>
      </c>
      <c r="H47" s="3">
        <f>G47/G60*100</f>
        <v>24.137931034482758</v>
      </c>
    </row>
    <row r="48" spans="2:8">
      <c r="C48" t="s">
        <v>6</v>
      </c>
      <c r="D48" s="3">
        <v>6</v>
      </c>
      <c r="E48" s="3">
        <f>D48/D60*100</f>
        <v>16.216216216216218</v>
      </c>
      <c r="F48" t="s">
        <v>6</v>
      </c>
      <c r="G48" s="3">
        <v>3</v>
      </c>
      <c r="H48" s="3">
        <f>G48/G60*100</f>
        <v>10.344827586206897</v>
      </c>
    </row>
    <row r="49" spans="3:8">
      <c r="C49" t="s">
        <v>9</v>
      </c>
      <c r="D49" s="3">
        <v>2</v>
      </c>
      <c r="E49" s="3">
        <f>D49/D60*100</f>
        <v>5.4054054054054053</v>
      </c>
      <c r="F49" t="s">
        <v>9</v>
      </c>
      <c r="G49" s="3">
        <v>8</v>
      </c>
      <c r="H49" s="3">
        <f>G49/G60*100</f>
        <v>27.586206896551722</v>
      </c>
    </row>
    <row r="50" spans="3:8">
      <c r="C50" t="s">
        <v>191</v>
      </c>
      <c r="D50" s="3">
        <v>0</v>
      </c>
      <c r="E50" s="3">
        <f>D50/D60*100</f>
        <v>0</v>
      </c>
      <c r="F50" t="s">
        <v>191</v>
      </c>
      <c r="G50" s="3">
        <v>2</v>
      </c>
      <c r="H50" s="3">
        <f>G50/G60*100</f>
        <v>6.8965517241379306</v>
      </c>
    </row>
    <row r="51" spans="3:8">
      <c r="C51" t="s">
        <v>57</v>
      </c>
      <c r="D51" s="3">
        <v>0</v>
      </c>
      <c r="E51" s="3">
        <f>D51/D60*100</f>
        <v>0</v>
      </c>
      <c r="F51" t="s">
        <v>57</v>
      </c>
      <c r="G51" s="3">
        <v>3</v>
      </c>
      <c r="H51" s="3">
        <f>G51/G60*100</f>
        <v>10.344827586206897</v>
      </c>
    </row>
    <row r="52" spans="3:8">
      <c r="C52" t="s">
        <v>61</v>
      </c>
      <c r="D52" s="3">
        <v>4</v>
      </c>
      <c r="E52" s="3">
        <f>D52/D60*100</f>
        <v>10.810810810810811</v>
      </c>
      <c r="F52" t="s">
        <v>61</v>
      </c>
      <c r="G52" s="3">
        <v>0</v>
      </c>
      <c r="H52" s="3">
        <f>G52/G60*100</f>
        <v>0</v>
      </c>
    </row>
    <row r="53" spans="3:8">
      <c r="C53" t="s">
        <v>189</v>
      </c>
      <c r="D53" s="3">
        <v>2</v>
      </c>
      <c r="E53" s="3">
        <f>D53/D60*100</f>
        <v>5.4054054054054053</v>
      </c>
      <c r="F53" t="s">
        <v>189</v>
      </c>
      <c r="G53" s="3">
        <v>0</v>
      </c>
      <c r="H53" s="3">
        <f>G53/G60*100</f>
        <v>0</v>
      </c>
    </row>
    <row r="54" spans="3:8">
      <c r="C54" t="s">
        <v>190</v>
      </c>
      <c r="D54" s="3">
        <v>7</v>
      </c>
      <c r="E54" s="3">
        <f>D54/D60*100</f>
        <v>18.918918918918919</v>
      </c>
      <c r="F54" t="s">
        <v>190</v>
      </c>
      <c r="G54" s="3">
        <v>0</v>
      </c>
      <c r="H54" s="3">
        <f>G54/G60*100</f>
        <v>0</v>
      </c>
    </row>
    <row r="55" spans="3:8">
      <c r="C55" t="s">
        <v>193</v>
      </c>
      <c r="D55" s="3">
        <v>0</v>
      </c>
      <c r="E55" s="3">
        <f>D55/D60*100</f>
        <v>0</v>
      </c>
      <c r="F55" t="s">
        <v>193</v>
      </c>
      <c r="G55" s="3">
        <v>1</v>
      </c>
      <c r="H55" s="3">
        <f>G55/G60*100</f>
        <v>3.4482758620689653</v>
      </c>
    </row>
    <row r="56" spans="3:8">
      <c r="C56" t="s">
        <v>7</v>
      </c>
      <c r="D56" s="3">
        <v>3</v>
      </c>
      <c r="E56" s="3">
        <f>D56/D60*100</f>
        <v>8.1081081081081088</v>
      </c>
      <c r="F56" t="s">
        <v>7</v>
      </c>
      <c r="G56" s="3">
        <v>4</v>
      </c>
      <c r="H56" s="3">
        <f>G56/G60*100</f>
        <v>13.793103448275861</v>
      </c>
    </row>
    <row r="57" spans="3:8">
      <c r="C57" t="s">
        <v>197</v>
      </c>
      <c r="D57" s="3">
        <v>1</v>
      </c>
      <c r="E57" s="3">
        <f>D57/D60*100</f>
        <v>2.7027027027027026</v>
      </c>
      <c r="F57" t="s">
        <v>197</v>
      </c>
      <c r="G57" s="3">
        <v>0</v>
      </c>
      <c r="H57" s="3">
        <f>G57/G60*100</f>
        <v>0</v>
      </c>
    </row>
    <row r="58" spans="3:8">
      <c r="D58" s="3"/>
      <c r="E58" s="3"/>
      <c r="G58" s="3"/>
    </row>
    <row r="59" spans="3:8">
      <c r="D59" s="3"/>
      <c r="E59" s="3"/>
      <c r="G59" s="3"/>
    </row>
    <row r="60" spans="3:8">
      <c r="C60" t="s">
        <v>196</v>
      </c>
      <c r="D60" s="3">
        <f>SUM(D45:D57)</f>
        <v>37</v>
      </c>
      <c r="E60" s="3"/>
      <c r="F60" t="s">
        <v>196</v>
      </c>
      <c r="G60" s="3">
        <f>SUM(G45:G57)</f>
        <v>29</v>
      </c>
    </row>
    <row r="61" spans="3:8">
      <c r="D61" s="3"/>
      <c r="E61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42"/>
  <sheetViews>
    <sheetView tabSelected="1" topLeftCell="D34" workbookViewId="0">
      <selection activeCell="I58" sqref="I58"/>
    </sheetView>
  </sheetViews>
  <sheetFormatPr defaultRowHeight="15"/>
  <cols>
    <col min="2" max="2" width="11.85546875" bestFit="1" customWidth="1"/>
    <col min="3" max="3" width="49.85546875" bestFit="1" customWidth="1"/>
    <col min="4" max="4" width="13.7109375" bestFit="1" customWidth="1"/>
    <col min="5" max="5" width="34.7109375" customWidth="1"/>
    <col min="6" max="6" width="47.5703125" bestFit="1" customWidth="1"/>
    <col min="7" max="7" width="13.7109375" bestFit="1" customWidth="1"/>
    <col min="8" max="8" width="35.140625" customWidth="1"/>
  </cols>
  <sheetData>
    <row r="1" spans="2:7">
      <c r="B1" t="s">
        <v>0</v>
      </c>
      <c r="C1" t="s">
        <v>38</v>
      </c>
      <c r="D1" s="3" t="s">
        <v>20</v>
      </c>
      <c r="E1" s="3"/>
      <c r="F1" t="s">
        <v>39</v>
      </c>
      <c r="G1" s="3" t="s">
        <v>20</v>
      </c>
    </row>
    <row r="2" spans="2:7">
      <c r="B2">
        <v>1</v>
      </c>
      <c r="C2" t="s">
        <v>6</v>
      </c>
      <c r="D2" s="3" t="s">
        <v>6</v>
      </c>
      <c r="E2" s="3"/>
      <c r="F2" t="s">
        <v>201</v>
      </c>
      <c r="G2" s="3" t="s">
        <v>7</v>
      </c>
    </row>
    <row r="3" spans="2:7">
      <c r="C3" t="s">
        <v>200</v>
      </c>
      <c r="D3" s="3" t="s">
        <v>190</v>
      </c>
      <c r="E3" s="3"/>
      <c r="G3" s="3"/>
    </row>
    <row r="4" spans="2:7">
      <c r="B4">
        <v>2</v>
      </c>
      <c r="C4" t="s">
        <v>35</v>
      </c>
      <c r="D4" s="3" t="s">
        <v>189</v>
      </c>
      <c r="E4" s="3"/>
      <c r="G4" s="3"/>
    </row>
    <row r="5" spans="2:7">
      <c r="C5" t="s">
        <v>36</v>
      </c>
      <c r="D5" s="3" t="s">
        <v>62</v>
      </c>
      <c r="E5" s="3"/>
      <c r="G5" s="3"/>
    </row>
    <row r="6" spans="2:7">
      <c r="C6" t="s">
        <v>51</v>
      </c>
      <c r="D6" s="3" t="s">
        <v>190</v>
      </c>
      <c r="E6" s="3"/>
      <c r="G6" s="3"/>
    </row>
    <row r="7" spans="2:7">
      <c r="B7">
        <v>3</v>
      </c>
      <c r="D7" s="3"/>
      <c r="E7" s="3"/>
      <c r="G7" s="3"/>
    </row>
    <row r="8" spans="2:7">
      <c r="B8">
        <v>4</v>
      </c>
      <c r="C8" t="s">
        <v>37</v>
      </c>
      <c r="D8" s="3" t="s">
        <v>62</v>
      </c>
      <c r="E8" s="3"/>
      <c r="F8" t="s">
        <v>41</v>
      </c>
      <c r="G8" t="s">
        <v>9</v>
      </c>
    </row>
    <row r="9" spans="2:7">
      <c r="B9">
        <v>5</v>
      </c>
      <c r="D9" s="3"/>
      <c r="E9" s="3"/>
      <c r="G9" s="3"/>
    </row>
    <row r="10" spans="2:7">
      <c r="B10">
        <v>6</v>
      </c>
      <c r="D10" s="3"/>
      <c r="E10" s="3"/>
      <c r="F10" t="s">
        <v>40</v>
      </c>
      <c r="G10" s="3" t="s">
        <v>9</v>
      </c>
    </row>
    <row r="11" spans="2:7">
      <c r="B11">
        <v>11</v>
      </c>
      <c r="C11" t="s">
        <v>63</v>
      </c>
      <c r="D11" s="3" t="s">
        <v>131</v>
      </c>
      <c r="E11" s="3"/>
      <c r="F11" t="s">
        <v>96</v>
      </c>
      <c r="G11" s="3" t="s">
        <v>132</v>
      </c>
    </row>
    <row r="12" spans="2:7">
      <c r="C12" t="s">
        <v>66</v>
      </c>
      <c r="D12" s="3" t="s">
        <v>6</v>
      </c>
      <c r="E12" s="3"/>
      <c r="F12" t="s">
        <v>98</v>
      </c>
      <c r="G12" s="3" t="s">
        <v>9</v>
      </c>
    </row>
    <row r="13" spans="2:7">
      <c r="B13">
        <v>15</v>
      </c>
      <c r="C13" t="s">
        <v>147</v>
      </c>
      <c r="D13" s="3" t="s">
        <v>62</v>
      </c>
      <c r="E13" s="3"/>
      <c r="F13" t="s">
        <v>146</v>
      </c>
      <c r="G13" s="3" t="s">
        <v>9</v>
      </c>
    </row>
    <row r="14" spans="2:7">
      <c r="D14" s="3"/>
      <c r="E14" s="3"/>
      <c r="F14" t="s">
        <v>148</v>
      </c>
      <c r="G14" s="3" t="s">
        <v>7</v>
      </c>
    </row>
    <row r="15" spans="2:7">
      <c r="B15">
        <v>16</v>
      </c>
      <c r="C15" t="s">
        <v>156</v>
      </c>
      <c r="D15" s="3" t="s">
        <v>131</v>
      </c>
      <c r="E15" s="3"/>
      <c r="F15" t="s">
        <v>146</v>
      </c>
      <c r="G15" s="3" t="s">
        <v>9</v>
      </c>
    </row>
    <row r="16" spans="2:7">
      <c r="C16" t="s">
        <v>157</v>
      </c>
      <c r="D16" s="3" t="s">
        <v>131</v>
      </c>
      <c r="E16" s="3"/>
      <c r="F16" t="s">
        <v>155</v>
      </c>
      <c r="G16" s="3" t="s">
        <v>132</v>
      </c>
    </row>
    <row r="17" spans="2:8">
      <c r="C17" t="s">
        <v>61</v>
      </c>
      <c r="D17" s="3" t="s">
        <v>61</v>
      </c>
      <c r="E17" s="3"/>
      <c r="F17" t="s">
        <v>148</v>
      </c>
      <c r="G17" s="3" t="s">
        <v>7</v>
      </c>
    </row>
    <row r="18" spans="2:8">
      <c r="D18" s="3"/>
      <c r="E18" s="3"/>
      <c r="F18" t="s">
        <v>158</v>
      </c>
      <c r="G18" s="3" t="s">
        <v>6</v>
      </c>
    </row>
    <row r="19" spans="2:8">
      <c r="B19">
        <v>17</v>
      </c>
      <c r="C19" t="s">
        <v>63</v>
      </c>
      <c r="D19" s="3" t="s">
        <v>131</v>
      </c>
      <c r="E19" s="3"/>
      <c r="F19" t="s">
        <v>165</v>
      </c>
      <c r="G19" s="3" t="s">
        <v>132</v>
      </c>
    </row>
    <row r="20" spans="2:8">
      <c r="C20" t="s">
        <v>164</v>
      </c>
      <c r="D20" s="3" t="s">
        <v>190</v>
      </c>
      <c r="E20" s="3"/>
      <c r="F20" t="s">
        <v>170</v>
      </c>
      <c r="G20" s="3" t="s">
        <v>9</v>
      </c>
    </row>
    <row r="21" spans="2:8">
      <c r="C21" t="s">
        <v>166</v>
      </c>
      <c r="D21" s="3" t="s">
        <v>8</v>
      </c>
      <c r="E21" s="3"/>
      <c r="G21" s="3"/>
    </row>
    <row r="22" spans="2:8">
      <c r="C22" t="s">
        <v>167</v>
      </c>
      <c r="D22" s="3" t="s">
        <v>190</v>
      </c>
      <c r="E22" s="3"/>
      <c r="G22" s="3"/>
    </row>
    <row r="23" spans="2:8">
      <c r="C23" t="s">
        <v>168</v>
      </c>
      <c r="D23" s="3" t="s">
        <v>7</v>
      </c>
      <c r="E23" s="3"/>
      <c r="G23" s="3"/>
    </row>
    <row r="24" spans="2:8">
      <c r="C24" t="s">
        <v>169</v>
      </c>
      <c r="D24" s="3" t="s">
        <v>190</v>
      </c>
      <c r="E24" s="3"/>
      <c r="G24" s="3"/>
    </row>
    <row r="26" spans="2:8">
      <c r="C26" t="s">
        <v>20</v>
      </c>
      <c r="D26" s="3" t="s">
        <v>195</v>
      </c>
      <c r="E26" s="3" t="s">
        <v>198</v>
      </c>
      <c r="F26" t="s">
        <v>20</v>
      </c>
      <c r="G26" s="3" t="s">
        <v>195</v>
      </c>
      <c r="H26" s="3" t="s">
        <v>199</v>
      </c>
    </row>
    <row r="27" spans="2:8">
      <c r="C27" t="s">
        <v>131</v>
      </c>
      <c r="D27" s="3">
        <v>4</v>
      </c>
      <c r="E27" s="3">
        <f>(D27/D42)*100</f>
        <v>23.52941176470588</v>
      </c>
      <c r="F27" t="s">
        <v>131</v>
      </c>
      <c r="G27" s="3">
        <v>0</v>
      </c>
      <c r="H27" s="3">
        <f>(G27/G42)*100</f>
        <v>0</v>
      </c>
    </row>
    <row r="28" spans="2:8">
      <c r="C28" t="s">
        <v>62</v>
      </c>
      <c r="D28" s="3">
        <v>3</v>
      </c>
      <c r="E28" s="3">
        <f>D28/D42*100</f>
        <v>17.647058823529413</v>
      </c>
      <c r="F28" t="s">
        <v>62</v>
      </c>
      <c r="G28" s="3">
        <v>0</v>
      </c>
      <c r="H28" s="3">
        <f>G28/G42*100</f>
        <v>0</v>
      </c>
    </row>
    <row r="29" spans="2:8">
      <c r="C29" t="s">
        <v>132</v>
      </c>
      <c r="D29" s="3">
        <v>0</v>
      </c>
      <c r="E29" s="3">
        <f>D29/D42*100</f>
        <v>0</v>
      </c>
      <c r="F29" t="s">
        <v>132</v>
      </c>
      <c r="G29" s="3">
        <v>3</v>
      </c>
      <c r="H29" s="3">
        <f>G29/G42*100</f>
        <v>23.076923076923077</v>
      </c>
    </row>
    <row r="30" spans="2:8">
      <c r="C30" t="s">
        <v>6</v>
      </c>
      <c r="D30" s="3">
        <v>2</v>
      </c>
      <c r="E30" s="3">
        <f>D30/D42*100</f>
        <v>11.76470588235294</v>
      </c>
      <c r="F30" t="s">
        <v>6</v>
      </c>
      <c r="G30" s="3">
        <v>1</v>
      </c>
      <c r="H30" s="3">
        <f>G30/G42*100</f>
        <v>7.6923076923076925</v>
      </c>
    </row>
    <row r="31" spans="2:8">
      <c r="C31" t="s">
        <v>9</v>
      </c>
      <c r="D31" s="3">
        <v>0</v>
      </c>
      <c r="E31" s="3">
        <f>D31/D42*100</f>
        <v>0</v>
      </c>
      <c r="F31" t="s">
        <v>9</v>
      </c>
      <c r="G31" s="3">
        <v>6</v>
      </c>
      <c r="H31" s="3">
        <f>G31/G42*100</f>
        <v>46.153846153846153</v>
      </c>
    </row>
    <row r="32" spans="2:8">
      <c r="C32" t="s">
        <v>191</v>
      </c>
      <c r="D32" s="3">
        <v>0</v>
      </c>
      <c r="E32" s="3">
        <f>D32/D42*100</f>
        <v>0</v>
      </c>
      <c r="F32" t="s">
        <v>191</v>
      </c>
      <c r="G32" s="3">
        <v>0</v>
      </c>
      <c r="H32" s="3">
        <f>G32/G42*100</f>
        <v>0</v>
      </c>
    </row>
    <row r="33" spans="3:8">
      <c r="C33" t="s">
        <v>57</v>
      </c>
      <c r="D33" s="3">
        <v>0</v>
      </c>
      <c r="E33" s="3">
        <f>D33/D42*100</f>
        <v>0</v>
      </c>
      <c r="F33" t="s">
        <v>57</v>
      </c>
      <c r="G33" s="3">
        <v>0</v>
      </c>
      <c r="H33" s="3">
        <f>G33/G42*100</f>
        <v>0</v>
      </c>
    </row>
    <row r="34" spans="3:8">
      <c r="C34" t="s">
        <v>61</v>
      </c>
      <c r="D34" s="3">
        <v>1</v>
      </c>
      <c r="E34" s="3">
        <f>D34/D42*100</f>
        <v>5.8823529411764701</v>
      </c>
      <c r="F34" t="s">
        <v>61</v>
      </c>
      <c r="G34" s="3">
        <v>0</v>
      </c>
      <c r="H34" s="3">
        <f>G34/G42*100</f>
        <v>0</v>
      </c>
    </row>
    <row r="35" spans="3:8">
      <c r="C35" t="s">
        <v>189</v>
      </c>
      <c r="D35" s="3">
        <v>1</v>
      </c>
      <c r="E35" s="3">
        <f>D35/D42*100</f>
        <v>5.8823529411764701</v>
      </c>
      <c r="F35" t="s">
        <v>189</v>
      </c>
      <c r="G35" s="3">
        <v>0</v>
      </c>
      <c r="H35" s="3">
        <f>G35/G42*100</f>
        <v>0</v>
      </c>
    </row>
    <row r="36" spans="3:8">
      <c r="C36" t="s">
        <v>190</v>
      </c>
      <c r="D36" s="3">
        <v>4</v>
      </c>
      <c r="E36" s="3">
        <f>D36/D42*100</f>
        <v>23.52941176470588</v>
      </c>
      <c r="F36" t="s">
        <v>190</v>
      </c>
      <c r="G36" s="3">
        <v>0</v>
      </c>
      <c r="H36" s="3">
        <f>G36/G42*100</f>
        <v>0</v>
      </c>
    </row>
    <row r="37" spans="3:8">
      <c r="C37" t="s">
        <v>193</v>
      </c>
      <c r="D37" s="3">
        <v>0</v>
      </c>
      <c r="E37" s="3">
        <f>D37/D42*100</f>
        <v>0</v>
      </c>
      <c r="F37" t="s">
        <v>193</v>
      </c>
      <c r="G37" s="3">
        <v>0</v>
      </c>
      <c r="H37" s="3">
        <f>G37/G42*100</f>
        <v>0</v>
      </c>
    </row>
    <row r="38" spans="3:8">
      <c r="C38" t="s">
        <v>7</v>
      </c>
      <c r="D38" s="3">
        <v>1</v>
      </c>
      <c r="E38" s="3">
        <f>D38/D42*100</f>
        <v>5.8823529411764701</v>
      </c>
      <c r="F38" t="s">
        <v>7</v>
      </c>
      <c r="G38" s="3">
        <v>3</v>
      </c>
      <c r="H38" s="3">
        <f>G38/G42*100</f>
        <v>23.076923076923077</v>
      </c>
    </row>
    <row r="39" spans="3:8">
      <c r="C39" t="s">
        <v>197</v>
      </c>
      <c r="D39" s="3">
        <v>1</v>
      </c>
      <c r="E39" s="3">
        <f>D39/D42*100</f>
        <v>5.8823529411764701</v>
      </c>
      <c r="F39" t="s">
        <v>197</v>
      </c>
      <c r="G39" s="3">
        <v>0</v>
      </c>
      <c r="H39" s="3">
        <f>G39/G42*100</f>
        <v>0</v>
      </c>
    </row>
    <row r="40" spans="3:8">
      <c r="D40" s="3"/>
      <c r="E40" s="3"/>
      <c r="G40" s="3"/>
    </row>
    <row r="41" spans="3:8">
      <c r="D41" s="3"/>
      <c r="E41" s="3"/>
      <c r="G41" s="3"/>
    </row>
    <row r="42" spans="3:8">
      <c r="C42" t="s">
        <v>196</v>
      </c>
      <c r="D42" s="3">
        <f>SUM(D27:D39)</f>
        <v>17</v>
      </c>
      <c r="E42" s="3"/>
      <c r="F42" t="s">
        <v>196</v>
      </c>
      <c r="G42" s="3">
        <f>SUM(G27:G39)</f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</vt:lpstr>
      <vt:lpstr>Overall Frequencies</vt:lpstr>
      <vt:lpstr>Male</vt:lpstr>
      <vt:lpstr>Female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2008-11-23T12:27:04Z</dcterms:created>
  <dcterms:modified xsi:type="dcterms:W3CDTF">2008-12-11T17:49:48Z</dcterms:modified>
</cp:coreProperties>
</file>